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Y:\NI\Dokumenty wspólne\Przetargi\2020\272.38.2020 - krdeyt 4mln\siwz i załączniki\"/>
    </mc:Choice>
  </mc:AlternateContent>
  <xr:revisionPtr revIDLastSave="0" documentId="8_{27793D65-8060-4407-BB06-8E820F598A05}" xr6:coauthVersionLast="45" xr6:coauthVersionMax="45" xr10:uidLastSave="{00000000-0000-0000-0000-000000000000}"/>
  <bookViews>
    <workbookView xWindow="-120" yWindow="-120" windowWidth="29040" windowHeight="15840" xr2:uid="{581607A4-D68B-4FDB-9CDC-728395939652}"/>
  </bookViews>
  <sheets>
    <sheet name="arkusz pomocniczy" sheetId="4" r:id="rId1"/>
  </sheets>
  <definedNames>
    <definedName name="_xlnm.Print_Area" localSheetId="0">'arkusz pomocniczy'!$A$1:$M$112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97" i="4" l="1"/>
  <c r="L85" i="4"/>
  <c r="A85" i="4"/>
  <c r="L73" i="4"/>
  <c r="L61" i="4"/>
  <c r="A49" i="4"/>
  <c r="L49" i="4"/>
  <c r="L37" i="4"/>
  <c r="B36" i="4"/>
  <c r="L25" i="4"/>
  <c r="B24" i="4"/>
  <c r="J7" i="4"/>
  <c r="J36" i="4" s="1"/>
  <c r="A61" i="4" l="1"/>
  <c r="A97" i="4"/>
  <c r="B48" i="4"/>
  <c r="A73" i="4"/>
  <c r="A25" i="4"/>
  <c r="D109" i="4"/>
  <c r="E2" i="4" s="1"/>
  <c r="B72" i="4"/>
  <c r="E20" i="4"/>
  <c r="J20" i="4" s="1"/>
  <c r="A37" i="4"/>
  <c r="B60" i="4"/>
  <c r="M11" i="4" l="1"/>
  <c r="E21" i="4"/>
  <c r="E22" i="4" l="1"/>
  <c r="J21" i="4"/>
  <c r="E23" i="4" l="1"/>
  <c r="J22" i="4"/>
  <c r="E24" i="4" l="1"/>
  <c r="J23" i="4"/>
  <c r="J25" i="4" l="1"/>
  <c r="J24" i="4"/>
  <c r="E25" i="4"/>
  <c r="E26" i="4" l="1"/>
  <c r="J26" i="4"/>
  <c r="E27" i="4" l="1"/>
  <c r="J27" i="4"/>
  <c r="J28" i="4" l="1"/>
  <c r="E28" i="4"/>
  <c r="J29" i="4" l="1"/>
  <c r="E29" i="4"/>
  <c r="J30" i="4" l="1"/>
  <c r="E30" i="4"/>
  <c r="J31" i="4" l="1"/>
  <c r="E31" i="4"/>
  <c r="J32" i="4" l="1"/>
  <c r="E32" i="4"/>
  <c r="J33" i="4" l="1"/>
  <c r="M25" i="4" s="1"/>
  <c r="E33" i="4"/>
  <c r="J34" i="4" l="1"/>
  <c r="E34" i="4"/>
  <c r="J35" i="4" l="1"/>
  <c r="E35" i="4"/>
  <c r="E36" i="4" l="1"/>
  <c r="J37" i="4" l="1"/>
  <c r="E37" i="4"/>
  <c r="J38" i="4" l="1"/>
  <c r="E38" i="4"/>
  <c r="J39" i="4" l="1"/>
  <c r="E39" i="4"/>
  <c r="J40" i="4" l="1"/>
  <c r="E40" i="4"/>
  <c r="J41" i="4" l="1"/>
  <c r="E41" i="4"/>
  <c r="J42" i="4" l="1"/>
  <c r="E42" i="4"/>
  <c r="J43" i="4" l="1"/>
  <c r="E43" i="4"/>
  <c r="J44" i="4" l="1"/>
  <c r="E44" i="4"/>
  <c r="J45" i="4" l="1"/>
  <c r="M37" i="4" s="1"/>
  <c r="E45" i="4"/>
  <c r="J46" i="4" l="1"/>
  <c r="E46" i="4"/>
  <c r="J47" i="4" l="1"/>
  <c r="E47" i="4"/>
  <c r="J48" i="4" l="1"/>
  <c r="E48" i="4"/>
  <c r="J49" i="4" l="1"/>
  <c r="E49" i="4"/>
  <c r="J50" i="4" l="1"/>
  <c r="E50" i="4"/>
  <c r="J51" i="4" l="1"/>
  <c r="E51" i="4"/>
  <c r="J52" i="4" l="1"/>
  <c r="E52" i="4"/>
  <c r="J53" i="4" l="1"/>
  <c r="E53" i="4"/>
  <c r="J54" i="4" l="1"/>
  <c r="E54" i="4"/>
  <c r="J55" i="4" l="1"/>
  <c r="E55" i="4"/>
  <c r="J56" i="4" l="1"/>
  <c r="E56" i="4"/>
  <c r="J57" i="4" l="1"/>
  <c r="M49" i="4" s="1"/>
  <c r="E57" i="4"/>
  <c r="J58" i="4" l="1"/>
  <c r="E58" i="4"/>
  <c r="J59" i="4" l="1"/>
  <c r="E59" i="4"/>
  <c r="J60" i="4" l="1"/>
  <c r="E60" i="4"/>
  <c r="J61" i="4" l="1"/>
  <c r="E61" i="4"/>
  <c r="J62" i="4" l="1"/>
  <c r="E62" i="4"/>
  <c r="J63" i="4" l="1"/>
  <c r="E63" i="4"/>
  <c r="J64" i="4" l="1"/>
  <c r="E64" i="4"/>
  <c r="J65" i="4" l="1"/>
  <c r="E65" i="4"/>
  <c r="J66" i="4" l="1"/>
  <c r="E66" i="4"/>
  <c r="J67" i="4" l="1"/>
  <c r="E67" i="4"/>
  <c r="J68" i="4" l="1"/>
  <c r="E68" i="4"/>
  <c r="J69" i="4" l="1"/>
  <c r="M61" i="4" s="1"/>
  <c r="E69" i="4"/>
  <c r="J70" i="4" l="1"/>
  <c r="E70" i="4"/>
  <c r="J71" i="4" l="1"/>
  <c r="E71" i="4"/>
  <c r="J72" i="4" l="1"/>
  <c r="E72" i="4"/>
  <c r="J73" i="4" l="1"/>
  <c r="E73" i="4"/>
  <c r="J74" i="4" l="1"/>
  <c r="E74" i="4"/>
  <c r="J75" i="4" l="1"/>
  <c r="E75" i="4"/>
  <c r="J76" i="4" l="1"/>
  <c r="E76" i="4"/>
  <c r="J77" i="4" l="1"/>
  <c r="E77" i="4"/>
  <c r="J78" i="4" l="1"/>
  <c r="E78" i="4"/>
  <c r="J79" i="4" l="1"/>
  <c r="E79" i="4"/>
  <c r="J80" i="4" l="1"/>
  <c r="E80" i="4"/>
  <c r="J81" i="4" l="1"/>
  <c r="M73" i="4" s="1"/>
  <c r="E81" i="4"/>
  <c r="J82" i="4" l="1"/>
  <c r="E82" i="4"/>
  <c r="J83" i="4" l="1"/>
  <c r="E83" i="4"/>
  <c r="J84" i="4" l="1"/>
  <c r="E84" i="4"/>
  <c r="J85" i="4" l="1"/>
  <c r="E85" i="4"/>
  <c r="J86" i="4" l="1"/>
  <c r="E86" i="4"/>
  <c r="J87" i="4" l="1"/>
  <c r="E87" i="4"/>
  <c r="J88" i="4" l="1"/>
  <c r="E88" i="4"/>
  <c r="J89" i="4" l="1"/>
  <c r="E89" i="4"/>
  <c r="J90" i="4" l="1"/>
  <c r="E90" i="4"/>
  <c r="J91" i="4" l="1"/>
  <c r="E91" i="4"/>
  <c r="J92" i="4" l="1"/>
  <c r="E92" i="4"/>
  <c r="J93" i="4" l="1"/>
  <c r="M85" i="4" s="1"/>
  <c r="E93" i="4"/>
  <c r="J94" i="4" l="1"/>
  <c r="E94" i="4"/>
  <c r="J95" i="4" l="1"/>
  <c r="E95" i="4"/>
  <c r="J96" i="4" l="1"/>
  <c r="E96" i="4"/>
  <c r="J97" i="4" l="1"/>
  <c r="E97" i="4"/>
  <c r="J98" i="4" l="1"/>
  <c r="E98" i="4"/>
  <c r="J99" i="4" l="1"/>
  <c r="E99" i="4"/>
  <c r="J100" i="4" l="1"/>
  <c r="E100" i="4"/>
  <c r="J101" i="4" l="1"/>
  <c r="E101" i="4"/>
  <c r="J102" i="4" l="1"/>
  <c r="E102" i="4"/>
  <c r="J103" i="4" l="1"/>
  <c r="E103" i="4"/>
  <c r="J104" i="4" l="1"/>
  <c r="E104" i="4"/>
  <c r="J105" i="4" l="1"/>
  <c r="E105" i="4"/>
  <c r="J106" i="4" l="1"/>
  <c r="E106" i="4"/>
  <c r="J107" i="4" l="1"/>
  <c r="E107" i="4"/>
  <c r="J108" i="4" l="1"/>
  <c r="E108" i="4"/>
  <c r="M97" i="4" l="1"/>
  <c r="J109" i="4"/>
  <c r="M109" i="4" l="1"/>
</calcChain>
</file>

<file path=xl/sharedStrings.xml><?xml version="1.0" encoding="utf-8"?>
<sst xmlns="http://schemas.openxmlformats.org/spreadsheetml/2006/main" count="49" uniqueCount="49">
  <si>
    <t>Kwota kredytu</t>
  </si>
  <si>
    <t>razem oprocentowanie</t>
  </si>
  <si>
    <t>Planowane roczne spłaty kredytu</t>
  </si>
  <si>
    <t>Data spłaty raty kapitałowej*</t>
  </si>
  <si>
    <t>Kwota raty kapitałowej **</t>
  </si>
  <si>
    <t>Kwota kapitału pozostająca do spłaty</t>
  </si>
  <si>
    <t>Okres rozliczeniowy odsetek (okres naliczania odsetek)</t>
  </si>
  <si>
    <t>Data płatności odsetek (do dnia)</t>
  </si>
  <si>
    <t>Okres obrachunkowy odsetek (od dnia do dnia)</t>
  </si>
  <si>
    <t>Kwota odsetek za dany okres rozliczeniowy</t>
  </si>
  <si>
    <t>Liczba dni miesiąca/okresu rozliczeniowego odsetek</t>
  </si>
  <si>
    <t>Liczba dni roku</t>
  </si>
  <si>
    <t>Kwota odsetek za dany rok kalendarzowy</t>
  </si>
  <si>
    <t>od</t>
  </si>
  <si>
    <t>do</t>
  </si>
  <si>
    <t>od 01.01.2021 r. do 31.03.2021 r.</t>
  </si>
  <si>
    <t xml:space="preserve">od 01.04.2021 r. do 30.06.2021 r. </t>
  </si>
  <si>
    <t>od 01.07.2021 r. do 30.09.2021 r.</t>
  </si>
  <si>
    <t>od 01.10.2021 r. do 31.12.2021 r.</t>
  </si>
  <si>
    <t>od 01.01.2022 r. do 31.03.2022 r.</t>
  </si>
  <si>
    <t xml:space="preserve">od 01.04.2022 r. do 30.06.2022 r. </t>
  </si>
  <si>
    <t>od 01.07.2022 r. do 30.09.2022 r.</t>
  </si>
  <si>
    <t>od 01.10.2022 r. do 31.12.2022 r.</t>
  </si>
  <si>
    <t>od 01.01.2023 r. do 31.03.2023 r.</t>
  </si>
  <si>
    <t xml:space="preserve">od 01.04.2023 r. do 30.06.2023 r. </t>
  </si>
  <si>
    <t>od 01.07.2023 r. do 30.09.2023 r.</t>
  </si>
  <si>
    <t>od 01.10.2023 r. do 31.12.2023 r.</t>
  </si>
  <si>
    <t>od 01.01.2024 r. do 31.03.2024 r.</t>
  </si>
  <si>
    <t xml:space="preserve">od 01.04.2024 r. do 30.06.2024 r. </t>
  </si>
  <si>
    <t>od 01.07.2024 r. do 30.09.2024 r.</t>
  </si>
  <si>
    <t>od 01.10.2024 r. do 31.12.2024 r.</t>
  </si>
  <si>
    <t>od 01.01.2025 r. do 31.03.2025 r.</t>
  </si>
  <si>
    <t xml:space="preserve">od 01.04.2025 r. do 30.06.2025 r. </t>
  </si>
  <si>
    <t>od 01.07.2025 r. do 30.09.2025 r.</t>
  </si>
  <si>
    <t>od 01.10.2025 r. do 31.12.2025 r.</t>
  </si>
  <si>
    <t>od 01.01.2026 r. do 31.03.2026 r.</t>
  </si>
  <si>
    <t xml:space="preserve">od 01.04.2026 r. do 30.06.2026 r. </t>
  </si>
  <si>
    <t>od 01.07.2026 r. do 30.09.2026 r.</t>
  </si>
  <si>
    <t>od 01.10.2026 r. do 31.12.2026 r.</t>
  </si>
  <si>
    <t>od 01.01.2027 r. do 31.03.2027 r.</t>
  </si>
  <si>
    <t xml:space="preserve">od 01.04.2027 r. do 30.06.2027 r. </t>
  </si>
  <si>
    <t>od 01.07.2027 r. do 30.09.2027 r.</t>
  </si>
  <si>
    <t>od 01.10.2027 r. do 30.11.2027 r.</t>
  </si>
  <si>
    <t>RAZEM odsetki</t>
  </si>
  <si>
    <t>WIBOR 3M - na dzień 07.10.2020</t>
  </si>
  <si>
    <t xml:space="preserve">marża banku </t>
  </si>
  <si>
    <t>*) w 2020 roku data uruchomienia transzy kredytu</t>
  </si>
  <si>
    <t>**) w 2020 roku kwota uruchomionego kredytu</t>
  </si>
  <si>
    <t>od 26.10.2020 r. do 31.12.2020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</si>
</sst>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zł&quot;;[Red]\-#,##0.00\ &quot;zł&quot;"/>
    <numFmt numFmtId="164" formatCode="#,##0.00\ &quot;zł&quot;"/>
    <numFmt numFmtId="165" formatCode="#,##0.00_ ;[Red]\-#,##0.00\ "/>
  </numFmts>
  <fonts count="1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u/>
      <sz val="11"/>
      <name val="Times New Roman"/>
      <family val="1"/>
      <charset val="238"/>
    </font>
    <font>
      <sz val="11"/>
      <name val="Calibri"/>
      <family val="2"/>
      <charset val="238"/>
      <scheme val="minor"/>
    </font>
    <font>
      <u/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sz val="8"/>
      <name val="Times New Roman"/>
      <family val="1"/>
      <charset val="238"/>
    </font>
    <font>
      <b/>
      <i/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i/>
      <sz val="11"/>
      <name val="Calibri"/>
      <family val="2"/>
      <charset val="238"/>
      <scheme val="minor"/>
    </font>
    <font>
      <b/>
      <u/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5">
    <xf numFmtId="0" fontId="0" fillId="0" borderId="0" xfId="0"/>
    <xf numFmtId="0" fontId="2" fillId="0" borderId="0" xfId="0" applyFont="1"/>
    <xf numFmtId="10" fontId="2" fillId="0" borderId="0" xfId="1" applyNumberFormat="1" applyFont="1" applyFill="1"/>
    <xf numFmtId="10" fontId="3" fillId="0" borderId="1" xfId="1" applyNumberFormat="1" applyFont="1" applyFill="1" applyBorder="1"/>
    <xf numFmtId="10" fontId="6" fillId="0" borderId="1" xfId="1" applyNumberFormat="1" applyFont="1" applyFill="1" applyBorder="1"/>
    <xf numFmtId="0" fontId="2" fillId="0" borderId="0" xfId="0" applyFont="1" applyFill="1"/>
    <xf numFmtId="8" fontId="2" fillId="0" borderId="0" xfId="0" applyNumberFormat="1" applyFont="1" applyFill="1" applyAlignment="1">
      <alignment vertical="center"/>
    </xf>
    <xf numFmtId="164" fontId="2" fillId="0" borderId="0" xfId="0" applyNumberFormat="1" applyFont="1" applyFill="1"/>
    <xf numFmtId="14" fontId="2" fillId="0" borderId="0" xfId="0" applyNumberFormat="1" applyFont="1" applyFill="1"/>
    <xf numFmtId="0" fontId="2" fillId="0" borderId="0" xfId="0" applyFont="1" applyFill="1" applyAlignment="1">
      <alignment vertical="center"/>
    </xf>
    <xf numFmtId="0" fontId="3" fillId="0" borderId="0" xfId="0" applyFont="1" applyFill="1"/>
    <xf numFmtId="8" fontId="4" fillId="0" borderId="0" xfId="0" applyNumberFormat="1" applyFont="1" applyFill="1"/>
    <xf numFmtId="10" fontId="2" fillId="0" borderId="0" xfId="0" applyNumberFormat="1" applyFont="1" applyFill="1" applyAlignment="1">
      <alignment vertical="center"/>
    </xf>
    <xf numFmtId="9" fontId="2" fillId="0" borderId="0" xfId="0" applyNumberFormat="1" applyFont="1" applyFill="1"/>
    <xf numFmtId="10" fontId="2" fillId="0" borderId="0" xfId="0" applyNumberFormat="1" applyFont="1" applyFill="1"/>
    <xf numFmtId="165" fontId="3" fillId="0" borderId="0" xfId="0" applyNumberFormat="1" applyFont="1" applyFill="1"/>
    <xf numFmtId="165" fontId="2" fillId="0" borderId="0" xfId="0" applyNumberFormat="1" applyFont="1" applyFill="1"/>
    <xf numFmtId="0" fontId="7" fillId="0" borderId="0" xfId="0" applyFont="1" applyFill="1"/>
    <xf numFmtId="0" fontId="8" fillId="0" borderId="0" xfId="0" applyFont="1" applyFill="1" applyAlignment="1">
      <alignment wrapText="1"/>
    </xf>
    <xf numFmtId="14" fontId="9" fillId="0" borderId="1" xfId="0" applyNumberFormat="1" applyFont="1" applyFill="1" applyBorder="1" applyAlignment="1">
      <alignment horizontal="center" vertical="center" wrapText="1"/>
    </xf>
    <xf numFmtId="0" fontId="2" fillId="0" borderId="6" xfId="0" applyFont="1" applyFill="1" applyBorder="1"/>
    <xf numFmtId="14" fontId="2" fillId="0" borderId="7" xfId="0" applyNumberFormat="1" applyFont="1" applyFill="1" applyBorder="1"/>
    <xf numFmtId="164" fontId="2" fillId="0" borderId="7" xfId="0" applyNumberFormat="1" applyFont="1" applyFill="1" applyBorder="1"/>
    <xf numFmtId="14" fontId="7" fillId="0" borderId="7" xfId="0" applyNumberFormat="1" applyFont="1" applyFill="1" applyBorder="1" applyAlignment="1">
      <alignment horizontal="center" vertical="center" wrapText="1"/>
    </xf>
    <xf numFmtId="8" fontId="2" fillId="0" borderId="7" xfId="0" applyNumberFormat="1" applyFont="1" applyFill="1" applyBorder="1"/>
    <xf numFmtId="0" fontId="2" fillId="0" borderId="7" xfId="0" applyFont="1" applyFill="1" applyBorder="1" applyAlignment="1">
      <alignment horizontal="center" vertical="center"/>
    </xf>
    <xf numFmtId="8" fontId="2" fillId="0" borderId="0" xfId="0" applyNumberFormat="1" applyFont="1" applyFill="1"/>
    <xf numFmtId="14" fontId="2" fillId="0" borderId="1" xfId="0" applyNumberFormat="1" applyFont="1" applyFill="1" applyBorder="1"/>
    <xf numFmtId="164" fontId="2" fillId="0" borderId="1" xfId="0" applyNumberFormat="1" applyFont="1" applyFill="1" applyBorder="1"/>
    <xf numFmtId="14" fontId="7" fillId="0" borderId="1" xfId="0" applyNumberFormat="1" applyFont="1" applyFill="1" applyBorder="1" applyAlignment="1">
      <alignment horizontal="center" vertical="center" wrapText="1"/>
    </xf>
    <xf numFmtId="8" fontId="2" fillId="0" borderId="1" xfId="0" applyNumberFormat="1" applyFont="1" applyFill="1" applyBorder="1"/>
    <xf numFmtId="0" fontId="2" fillId="0" borderId="1" xfId="0" applyFont="1" applyFill="1" applyBorder="1" applyAlignment="1">
      <alignment horizontal="center" vertical="center"/>
    </xf>
    <xf numFmtId="14" fontId="2" fillId="0" borderId="3" xfId="0" applyNumberFormat="1" applyFont="1" applyFill="1" applyBorder="1"/>
    <xf numFmtId="164" fontId="2" fillId="0" borderId="3" xfId="0" applyNumberFormat="1" applyFont="1" applyFill="1" applyBorder="1"/>
    <xf numFmtId="14" fontId="7" fillId="0" borderId="3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9" xfId="0" applyFont="1" applyFill="1" applyBorder="1"/>
    <xf numFmtId="14" fontId="2" fillId="0" borderId="10" xfId="0" applyNumberFormat="1" applyFont="1" applyFill="1" applyBorder="1"/>
    <xf numFmtId="164" fontId="2" fillId="0" borderId="10" xfId="0" applyNumberFormat="1" applyFont="1" applyFill="1" applyBorder="1"/>
    <xf numFmtId="14" fontId="7" fillId="0" borderId="10" xfId="0" applyNumberFormat="1" applyFont="1" applyFill="1" applyBorder="1" applyAlignment="1">
      <alignment horizontal="center" vertical="center" wrapText="1"/>
    </xf>
    <xf numFmtId="8" fontId="2" fillId="0" borderId="10" xfId="0" applyNumberFormat="1" applyFont="1" applyFill="1" applyBorder="1"/>
    <xf numFmtId="0" fontId="2" fillId="0" borderId="10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165" fontId="6" fillId="0" borderId="0" xfId="0" applyNumberFormat="1" applyFont="1" applyFill="1"/>
    <xf numFmtId="10" fontId="6" fillId="0" borderId="2" xfId="1" applyNumberFormat="1" applyFont="1" applyFill="1" applyBorder="1"/>
    <xf numFmtId="10" fontId="6" fillId="0" borderId="0" xfId="1" applyNumberFormat="1" applyFont="1" applyFill="1" applyBorder="1"/>
    <xf numFmtId="14" fontId="2" fillId="0" borderId="5" xfId="0" applyNumberFormat="1" applyFont="1" applyFill="1" applyBorder="1"/>
    <xf numFmtId="164" fontId="2" fillId="0" borderId="5" xfId="0" applyNumberFormat="1" applyFont="1" applyFill="1" applyBorder="1"/>
    <xf numFmtId="14" fontId="7" fillId="0" borderId="5" xfId="0" applyNumberFormat="1" applyFont="1" applyFill="1" applyBorder="1" applyAlignment="1">
      <alignment horizontal="center" vertical="center" wrapText="1"/>
    </xf>
    <xf numFmtId="8" fontId="2" fillId="0" borderId="5" xfId="0" applyNumberFormat="1" applyFont="1" applyFill="1" applyBorder="1"/>
    <xf numFmtId="164" fontId="3" fillId="0" borderId="0" xfId="0" applyNumberFormat="1" applyFont="1" applyFill="1"/>
    <xf numFmtId="8" fontId="2" fillId="0" borderId="0" xfId="0" applyNumberFormat="1" applyFont="1" applyFill="1" applyBorder="1" applyAlignment="1">
      <alignment vertical="center"/>
    </xf>
    <xf numFmtId="0" fontId="2" fillId="0" borderId="0" xfId="0" applyFont="1" applyFill="1" applyBorder="1"/>
    <xf numFmtId="165" fontId="2" fillId="0" borderId="0" xfId="0" applyNumberFormat="1" applyFont="1" applyFill="1" applyBorder="1"/>
    <xf numFmtId="165" fontId="4" fillId="0" borderId="0" xfId="0" applyNumberFormat="1" applyFont="1" applyFill="1" applyBorder="1" applyAlignment="1">
      <alignment vertical="center"/>
    </xf>
    <xf numFmtId="165" fontId="4" fillId="0" borderId="0" xfId="0" applyNumberFormat="1" applyFont="1" applyFill="1" applyBorder="1"/>
    <xf numFmtId="10" fontId="2" fillId="2" borderId="1" xfId="1" applyNumberFormat="1" applyFont="1" applyFill="1" applyBorder="1" applyProtection="1">
      <protection locked="0"/>
    </xf>
    <xf numFmtId="8" fontId="9" fillId="0" borderId="1" xfId="0" applyNumberFormat="1" applyFont="1" applyFill="1" applyBorder="1" applyAlignment="1">
      <alignment vertical="center" wrapText="1"/>
    </xf>
    <xf numFmtId="0" fontId="11" fillId="0" borderId="1" xfId="0" applyFont="1" applyFill="1" applyBorder="1" applyAlignment="1">
      <alignment vertical="center" wrapText="1"/>
    </xf>
    <xf numFmtId="2" fontId="9" fillId="0" borderId="1" xfId="0" applyNumberFormat="1" applyFont="1" applyFill="1" applyBorder="1" applyAlignment="1">
      <alignment horizontal="center" vertical="center" wrapText="1"/>
    </xf>
    <xf numFmtId="2" fontId="10" fillId="0" borderId="1" xfId="0" applyNumberFormat="1" applyFont="1" applyFill="1" applyBorder="1" applyAlignment="1">
      <alignment horizontal="center" vertical="center" wrapText="1"/>
    </xf>
    <xf numFmtId="164" fontId="9" fillId="0" borderId="1" xfId="0" applyNumberFormat="1" applyFont="1" applyFill="1" applyBorder="1" applyAlignment="1">
      <alignment horizontal="center" vertical="center" wrapText="1"/>
    </xf>
    <xf numFmtId="164" fontId="10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65" fontId="9" fillId="0" borderId="1" xfId="0" applyNumberFormat="1" applyFont="1" applyFill="1" applyBorder="1" applyAlignment="1">
      <alignment horizontal="center" vertical="center" wrapText="1"/>
    </xf>
    <xf numFmtId="14" fontId="9" fillId="0" borderId="1" xfId="0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2" fontId="3" fillId="0" borderId="1" xfId="0" applyNumberFormat="1" applyFont="1" applyFill="1" applyBorder="1"/>
    <xf numFmtId="2" fontId="5" fillId="0" borderId="1" xfId="0" applyNumberFormat="1" applyFont="1" applyFill="1" applyBorder="1"/>
    <xf numFmtId="165" fontId="2" fillId="2" borderId="1" xfId="0" applyNumberFormat="1" applyFont="1" applyFill="1" applyBorder="1"/>
    <xf numFmtId="0" fontId="2" fillId="2" borderId="1" xfId="0" applyFont="1" applyFill="1" applyBorder="1"/>
    <xf numFmtId="0" fontId="5" fillId="2" borderId="1" xfId="0" applyFont="1" applyFill="1" applyBorder="1"/>
    <xf numFmtId="165" fontId="2" fillId="0" borderId="1" xfId="0" applyNumberFormat="1" applyFont="1" applyFill="1" applyBorder="1"/>
    <xf numFmtId="0" fontId="2" fillId="0" borderId="1" xfId="0" applyFont="1" applyFill="1" applyBorder="1"/>
    <xf numFmtId="0" fontId="5" fillId="0" borderId="1" xfId="0" applyFont="1" applyFill="1" applyBorder="1"/>
    <xf numFmtId="165" fontId="2" fillId="0" borderId="0" xfId="0" applyNumberFormat="1" applyFont="1" applyFill="1"/>
    <xf numFmtId="0" fontId="2" fillId="0" borderId="0" xfId="0" applyFont="1" applyFill="1"/>
    <xf numFmtId="8" fontId="2" fillId="0" borderId="0" xfId="0" applyNumberFormat="1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14" fontId="7" fillId="0" borderId="3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14" fontId="7" fillId="0" borderId="4" xfId="0" applyNumberFormat="1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8" fontId="2" fillId="0" borderId="1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14" fontId="7" fillId="0" borderId="8" xfId="0" applyNumberFormat="1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8" fontId="2" fillId="0" borderId="7" xfId="0" applyNumberFormat="1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3" xfId="0" applyFont="1" applyFill="1" applyBorder="1" applyAlignment="1">
      <alignment vertical="center" wrapText="1"/>
    </xf>
    <xf numFmtId="0" fontId="2" fillId="0" borderId="10" xfId="0" applyFont="1" applyFill="1" applyBorder="1" applyAlignment="1">
      <alignment vertical="center" wrapText="1"/>
    </xf>
    <xf numFmtId="8" fontId="2" fillId="0" borderId="2" xfId="0" applyNumberFormat="1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0" fontId="2" fillId="0" borderId="5" xfId="0" applyFont="1" applyFill="1" applyBorder="1" applyAlignment="1">
      <alignment horizontal="center" vertical="center"/>
    </xf>
    <xf numFmtId="8" fontId="2" fillId="0" borderId="5" xfId="0" applyNumberFormat="1" applyFont="1" applyFill="1" applyBorder="1" applyAlignment="1">
      <alignment vertical="center" wrapText="1"/>
    </xf>
    <xf numFmtId="8" fontId="2" fillId="0" borderId="1" xfId="0" applyNumberFormat="1" applyFont="1" applyFill="1" applyBorder="1" applyAlignment="1">
      <alignment vertical="center" wrapText="1"/>
    </xf>
    <xf numFmtId="14" fontId="4" fillId="0" borderId="12" xfId="0" applyNumberFormat="1" applyFont="1" applyFill="1" applyBorder="1" applyAlignment="1">
      <alignment horizontal="right"/>
    </xf>
    <xf numFmtId="0" fontId="12" fillId="0" borderId="12" xfId="0" applyFont="1" applyFill="1" applyBorder="1" applyAlignment="1">
      <alignment horizontal="right"/>
    </xf>
    <xf numFmtId="0" fontId="5" fillId="0" borderId="5" xfId="0" applyFont="1" applyFill="1" applyBorder="1" applyAlignment="1">
      <alignment horizontal="center" vertical="center" wrapText="1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29CC59-3F42-47E1-A3DF-58C6A6AE25C0}">
  <sheetPr>
    <tabColor rgb="FF66FFFF"/>
    <pageSetUpPr fitToPage="1"/>
  </sheetPr>
  <dimension ref="A1:Q113"/>
  <sheetViews>
    <sheetView tabSelected="1" view="pageBreakPreview" topLeftCell="C76" zoomScaleNormal="100" zoomScaleSheetLayoutView="100" workbookViewId="0">
      <selection activeCell="C6" sqref="C6:I6"/>
    </sheetView>
  </sheetViews>
  <sheetFormatPr defaultColWidth="8.85546875" defaultRowHeight="15" x14ac:dyDescent="0.25"/>
  <cols>
    <col min="1" max="1" width="14.85546875" style="6" hidden="1" customWidth="1"/>
    <col min="2" max="2" width="8.85546875" style="5" hidden="1" customWidth="1"/>
    <col min="3" max="3" width="12.85546875" style="5" bestFit="1" customWidth="1"/>
    <col min="4" max="4" width="17.28515625" style="7" customWidth="1"/>
    <col min="5" max="5" width="16" style="5" customWidth="1"/>
    <col min="6" max="9" width="14.7109375" style="8" customWidth="1"/>
    <col min="10" max="10" width="13.7109375" style="5" bestFit="1" customWidth="1"/>
    <col min="11" max="11" width="13.28515625" style="5" bestFit="1" customWidth="1"/>
    <col min="12" max="12" width="11.5703125" style="5" bestFit="1" customWidth="1"/>
    <col min="13" max="13" width="13.7109375" style="9" hidden="1" customWidth="1"/>
    <col min="14" max="14" width="14.28515625" style="5" customWidth="1"/>
    <col min="15" max="15" width="13.7109375" style="5" customWidth="1"/>
    <col min="16" max="16" width="10.7109375" style="5" customWidth="1"/>
    <col min="17" max="17" width="12.7109375" style="5" customWidth="1"/>
    <col min="18" max="18" width="8.85546875" style="5" customWidth="1"/>
    <col min="19" max="16384" width="8.85546875" style="5"/>
  </cols>
  <sheetData>
    <row r="1" spans="1:17" ht="13.9" x14ac:dyDescent="0.25">
      <c r="K1" s="2"/>
    </row>
    <row r="2" spans="1:17" ht="13.9" x14ac:dyDescent="0.25">
      <c r="C2" s="10" t="s">
        <v>0</v>
      </c>
      <c r="E2" s="11">
        <f>D109</f>
        <v>4582066.96</v>
      </c>
      <c r="F2" s="7"/>
      <c r="H2" s="16"/>
      <c r="K2" s="2"/>
    </row>
    <row r="3" spans="1:17" ht="13.9" x14ac:dyDescent="0.25">
      <c r="H3" s="26"/>
      <c r="K3" s="2"/>
    </row>
    <row r="4" spans="1:17" ht="13.9" x14ac:dyDescent="0.25">
      <c r="K4" s="2"/>
    </row>
    <row r="5" spans="1:17" x14ac:dyDescent="0.25">
      <c r="C5" s="69" t="s">
        <v>44</v>
      </c>
      <c r="D5" s="69"/>
      <c r="E5" s="70"/>
      <c r="F5" s="70"/>
      <c r="G5" s="70"/>
      <c r="H5" s="70"/>
      <c r="I5" s="70"/>
      <c r="J5" s="3">
        <v>2.2000000000000001E-3</v>
      </c>
      <c r="K5" s="14"/>
      <c r="L5" s="2"/>
    </row>
    <row r="6" spans="1:17" x14ac:dyDescent="0.25">
      <c r="C6" s="71" t="s">
        <v>45</v>
      </c>
      <c r="D6" s="72"/>
      <c r="E6" s="73"/>
      <c r="F6" s="73"/>
      <c r="G6" s="73"/>
      <c r="H6" s="73"/>
      <c r="I6" s="73"/>
      <c r="J6" s="56">
        <v>0.03</v>
      </c>
      <c r="K6" s="14"/>
      <c r="L6" s="14"/>
      <c r="M6" s="12"/>
      <c r="N6" s="13"/>
      <c r="O6" s="14"/>
    </row>
    <row r="7" spans="1:17" ht="14.45" x14ac:dyDescent="0.3">
      <c r="C7" s="74" t="s">
        <v>1</v>
      </c>
      <c r="D7" s="75"/>
      <c r="E7" s="76"/>
      <c r="F7" s="76"/>
      <c r="G7" s="76"/>
      <c r="H7" s="76"/>
      <c r="I7" s="76"/>
      <c r="J7" s="4">
        <f>SUM(J5:J6)</f>
        <v>3.2199999999999999E-2</v>
      </c>
      <c r="K7" s="44"/>
      <c r="L7" s="45"/>
    </row>
    <row r="8" spans="1:17" ht="13.9" x14ac:dyDescent="0.25">
      <c r="C8" s="77"/>
      <c r="D8" s="78"/>
      <c r="E8" s="10"/>
      <c r="F8" s="15"/>
      <c r="G8" s="15"/>
      <c r="H8" s="15"/>
      <c r="I8" s="15"/>
      <c r="J8" s="16"/>
      <c r="K8" s="15"/>
      <c r="L8" s="17"/>
    </row>
    <row r="9" spans="1:17" s="18" customFormat="1" ht="11.25" x14ac:dyDescent="0.2">
      <c r="A9" s="57" t="s">
        <v>2</v>
      </c>
      <c r="C9" s="59" t="s">
        <v>3</v>
      </c>
      <c r="D9" s="61" t="s">
        <v>4</v>
      </c>
      <c r="E9" s="63" t="s">
        <v>5</v>
      </c>
      <c r="F9" s="65" t="s">
        <v>6</v>
      </c>
      <c r="G9" s="64"/>
      <c r="H9" s="66" t="s">
        <v>7</v>
      </c>
      <c r="I9" s="66" t="s">
        <v>8</v>
      </c>
      <c r="J9" s="63" t="s">
        <v>9</v>
      </c>
      <c r="K9" s="64" t="s">
        <v>10</v>
      </c>
      <c r="L9" s="64" t="s">
        <v>11</v>
      </c>
      <c r="M9" s="64" t="s">
        <v>12</v>
      </c>
      <c r="N9" s="68"/>
      <c r="O9" s="67"/>
    </row>
    <row r="10" spans="1:17" s="18" customFormat="1" ht="11.25" x14ac:dyDescent="0.2">
      <c r="A10" s="58"/>
      <c r="C10" s="60"/>
      <c r="D10" s="62"/>
      <c r="E10" s="64"/>
      <c r="F10" s="19" t="s">
        <v>13</v>
      </c>
      <c r="G10" s="19" t="s">
        <v>14</v>
      </c>
      <c r="H10" s="64"/>
      <c r="I10" s="64"/>
      <c r="J10" s="64"/>
      <c r="K10" s="64"/>
      <c r="L10" s="64"/>
      <c r="M10" s="64"/>
      <c r="N10" s="68"/>
      <c r="O10" s="67"/>
    </row>
    <row r="11" spans="1:17" ht="14.45" hidden="1" thickTop="1" x14ac:dyDescent="0.25">
      <c r="A11" s="86"/>
      <c r="B11" s="20"/>
      <c r="C11" s="21"/>
      <c r="D11" s="22"/>
      <c r="E11" s="22"/>
      <c r="F11" s="23"/>
      <c r="G11" s="23"/>
      <c r="H11" s="88"/>
      <c r="I11" s="88"/>
      <c r="J11" s="24"/>
      <c r="K11" s="25"/>
      <c r="L11" s="89">
        <v>366</v>
      </c>
      <c r="M11" s="93">
        <f>SUM(J17:J19)</f>
        <v>0</v>
      </c>
      <c r="N11" s="97"/>
      <c r="O11" s="79"/>
      <c r="Q11" s="26"/>
    </row>
    <row r="12" spans="1:17" ht="13.9" hidden="1" x14ac:dyDescent="0.25">
      <c r="A12" s="87"/>
      <c r="C12" s="27"/>
      <c r="D12" s="28"/>
      <c r="E12" s="28"/>
      <c r="F12" s="29"/>
      <c r="G12" s="29"/>
      <c r="H12" s="82"/>
      <c r="I12" s="82"/>
      <c r="J12" s="30"/>
      <c r="K12" s="31"/>
      <c r="L12" s="90"/>
      <c r="M12" s="94"/>
      <c r="N12" s="98"/>
      <c r="O12" s="80"/>
    </row>
    <row r="13" spans="1:17" ht="13.9" hidden="1" x14ac:dyDescent="0.25">
      <c r="A13" s="87"/>
      <c r="C13" s="27"/>
      <c r="D13" s="28"/>
      <c r="E13" s="28"/>
      <c r="F13" s="29"/>
      <c r="G13" s="29"/>
      <c r="H13" s="83"/>
      <c r="I13" s="83"/>
      <c r="J13" s="30"/>
      <c r="K13" s="31"/>
      <c r="L13" s="90"/>
      <c r="M13" s="94"/>
      <c r="N13" s="98"/>
      <c r="O13" s="80"/>
    </row>
    <row r="14" spans="1:17" ht="13.9" hidden="1" x14ac:dyDescent="0.25">
      <c r="A14" s="87"/>
      <c r="C14" s="27"/>
      <c r="D14" s="28"/>
      <c r="E14" s="28"/>
      <c r="F14" s="29"/>
      <c r="G14" s="29"/>
      <c r="H14" s="81"/>
      <c r="I14" s="81"/>
      <c r="J14" s="30"/>
      <c r="K14" s="31"/>
      <c r="L14" s="90"/>
      <c r="M14" s="94"/>
      <c r="N14" s="98"/>
      <c r="O14" s="80"/>
    </row>
    <row r="15" spans="1:17" ht="13.9" hidden="1" x14ac:dyDescent="0.25">
      <c r="A15" s="87"/>
      <c r="C15" s="27"/>
      <c r="D15" s="28"/>
      <c r="E15" s="28"/>
      <c r="F15" s="29"/>
      <c r="G15" s="29"/>
      <c r="H15" s="82"/>
      <c r="I15" s="82"/>
      <c r="J15" s="30"/>
      <c r="K15" s="31"/>
      <c r="L15" s="90"/>
      <c r="M15" s="94"/>
      <c r="N15" s="98"/>
      <c r="O15" s="80"/>
    </row>
    <row r="16" spans="1:17" ht="13.9" hidden="1" x14ac:dyDescent="0.25">
      <c r="A16" s="87"/>
      <c r="C16" s="27"/>
      <c r="D16" s="28"/>
      <c r="E16" s="28"/>
      <c r="F16" s="29"/>
      <c r="G16" s="29"/>
      <c r="H16" s="83"/>
      <c r="I16" s="83"/>
      <c r="J16" s="30"/>
      <c r="K16" s="31"/>
      <c r="L16" s="90"/>
      <c r="M16" s="94"/>
      <c r="N16" s="98"/>
      <c r="O16" s="80"/>
    </row>
    <row r="17" spans="1:17" ht="13.9" hidden="1" x14ac:dyDescent="0.25">
      <c r="A17" s="87"/>
      <c r="C17" s="27"/>
      <c r="D17" s="28"/>
      <c r="E17" s="28"/>
      <c r="F17" s="29"/>
      <c r="G17" s="29"/>
      <c r="H17" s="81"/>
      <c r="I17" s="81"/>
      <c r="J17" s="30"/>
      <c r="K17" s="31"/>
      <c r="L17" s="90"/>
      <c r="M17" s="94"/>
      <c r="N17" s="98"/>
      <c r="O17" s="80"/>
    </row>
    <row r="18" spans="1:17" ht="13.9" hidden="1" x14ac:dyDescent="0.25">
      <c r="A18" s="87"/>
      <c r="C18" s="27"/>
      <c r="D18" s="28"/>
      <c r="E18" s="28"/>
      <c r="F18" s="29"/>
      <c r="G18" s="29"/>
      <c r="H18" s="82"/>
      <c r="I18" s="82"/>
      <c r="J18" s="30"/>
      <c r="K18" s="31"/>
      <c r="L18" s="90"/>
      <c r="M18" s="94"/>
      <c r="N18" s="98"/>
      <c r="O18" s="80"/>
    </row>
    <row r="19" spans="1:17" ht="13.9" hidden="1" x14ac:dyDescent="0.25">
      <c r="A19" s="87"/>
      <c r="C19" s="27"/>
      <c r="D19" s="28"/>
      <c r="E19" s="28"/>
      <c r="F19" s="29"/>
      <c r="G19" s="29"/>
      <c r="H19" s="83"/>
      <c r="I19" s="83"/>
      <c r="J19" s="30"/>
      <c r="K19" s="31"/>
      <c r="L19" s="90"/>
      <c r="M19" s="94"/>
      <c r="N19" s="98"/>
      <c r="O19" s="80"/>
    </row>
    <row r="20" spans="1:17" x14ac:dyDescent="0.25">
      <c r="A20" s="87"/>
      <c r="C20" s="27">
        <v>44130</v>
      </c>
      <c r="D20" s="28">
        <v>3000000</v>
      </c>
      <c r="E20" s="28">
        <f>E19+D20</f>
        <v>3000000</v>
      </c>
      <c r="F20" s="29">
        <v>44130</v>
      </c>
      <c r="G20" s="29">
        <v>44135</v>
      </c>
      <c r="H20" s="81">
        <v>44211</v>
      </c>
      <c r="I20" s="81" t="s">
        <v>48</v>
      </c>
      <c r="J20" s="30">
        <f>E20*$J$7/$L$11*K20</f>
        <v>1583.6065573770491</v>
      </c>
      <c r="K20" s="31">
        <v>6</v>
      </c>
      <c r="L20" s="90"/>
      <c r="M20" s="94"/>
      <c r="N20" s="98"/>
      <c r="O20" s="80"/>
    </row>
    <row r="21" spans="1:17" x14ac:dyDescent="0.25">
      <c r="A21" s="87"/>
      <c r="C21" s="27"/>
      <c r="D21" s="28"/>
      <c r="E21" s="28">
        <f>E20+D21</f>
        <v>3000000</v>
      </c>
      <c r="F21" s="29">
        <v>44136</v>
      </c>
      <c r="G21" s="29">
        <v>44164</v>
      </c>
      <c r="H21" s="84"/>
      <c r="I21" s="84"/>
      <c r="J21" s="30">
        <f>E21*$J$7/$L$11*K21</f>
        <v>7654.0983606557375</v>
      </c>
      <c r="K21" s="31">
        <v>29</v>
      </c>
      <c r="L21" s="90"/>
      <c r="M21" s="94"/>
      <c r="N21" s="98"/>
      <c r="O21" s="80"/>
    </row>
    <row r="22" spans="1:17" x14ac:dyDescent="0.25">
      <c r="A22" s="87"/>
      <c r="C22" s="27">
        <v>44165</v>
      </c>
      <c r="D22" s="28">
        <v>1000000</v>
      </c>
      <c r="E22" s="28">
        <f>E21+D22</f>
        <v>4000000</v>
      </c>
      <c r="F22" s="29">
        <v>44165</v>
      </c>
      <c r="G22" s="29">
        <v>44165</v>
      </c>
      <c r="H22" s="82"/>
      <c r="I22" s="82"/>
      <c r="J22" s="30">
        <f>E22*$J$7/$L$11*K22</f>
        <v>351.91256830601094</v>
      </c>
      <c r="K22" s="31">
        <v>1</v>
      </c>
      <c r="L22" s="90"/>
      <c r="M22" s="94"/>
      <c r="N22" s="98"/>
      <c r="O22" s="80"/>
    </row>
    <row r="23" spans="1:17" x14ac:dyDescent="0.25">
      <c r="A23" s="87"/>
      <c r="C23" s="32"/>
      <c r="D23" s="33"/>
      <c r="E23" s="33">
        <f>E22+D23</f>
        <v>4000000</v>
      </c>
      <c r="F23" s="34">
        <v>44166</v>
      </c>
      <c r="G23" s="34">
        <v>44174</v>
      </c>
      <c r="H23" s="82"/>
      <c r="I23" s="82"/>
      <c r="J23" s="30">
        <f>E23*$J$7/$L$11*K23</f>
        <v>3167.2131147540986</v>
      </c>
      <c r="K23" s="35">
        <v>9</v>
      </c>
      <c r="L23" s="91"/>
      <c r="M23" s="95"/>
      <c r="N23" s="98"/>
      <c r="O23" s="80"/>
    </row>
    <row r="24" spans="1:17" ht="15.75" thickBot="1" x14ac:dyDescent="0.3">
      <c r="A24" s="87"/>
      <c r="B24" s="36">
        <f>SUM(D11:D24)</f>
        <v>4586066.96</v>
      </c>
      <c r="C24" s="37">
        <v>44175</v>
      </c>
      <c r="D24" s="38">
        <v>586066.96</v>
      </c>
      <c r="E24" s="38">
        <f>E23+D24</f>
        <v>4586066.96</v>
      </c>
      <c r="F24" s="39">
        <v>44175</v>
      </c>
      <c r="G24" s="39">
        <v>44196</v>
      </c>
      <c r="H24" s="85"/>
      <c r="I24" s="85"/>
      <c r="J24" s="40">
        <f>E24*$J$7/$L$11*K24</f>
        <v>8876.4203127431701</v>
      </c>
      <c r="K24" s="41">
        <v>22</v>
      </c>
      <c r="L24" s="92"/>
      <c r="M24" s="96"/>
      <c r="N24" s="98"/>
      <c r="O24" s="80"/>
    </row>
    <row r="25" spans="1:17" ht="15.75" thickTop="1" x14ac:dyDescent="0.25">
      <c r="A25" s="86">
        <f>SUM(D25:D36)</f>
        <v>250000</v>
      </c>
      <c r="C25" s="46">
        <v>44227</v>
      </c>
      <c r="D25" s="47"/>
      <c r="E25" s="47">
        <f t="shared" ref="E25:E72" si="0">E24-D25</f>
        <v>4586066.96</v>
      </c>
      <c r="F25" s="48">
        <v>44197</v>
      </c>
      <c r="G25" s="48">
        <v>44227</v>
      </c>
      <c r="H25" s="84">
        <v>44301</v>
      </c>
      <c r="I25" s="84" t="s">
        <v>15</v>
      </c>
      <c r="J25" s="49">
        <f t="shared" ref="J25:J56" si="1">E24*$J$7/$L$25*K25</f>
        <v>12541.950793073973</v>
      </c>
      <c r="K25" s="42">
        <v>31</v>
      </c>
      <c r="L25" s="99">
        <f>SUM(K25:K36)</f>
        <v>365</v>
      </c>
      <c r="M25" s="100">
        <f>SUM(J20:J33)</f>
        <v>130567.06658116757</v>
      </c>
      <c r="N25" s="97"/>
      <c r="O25" s="79"/>
      <c r="Q25" s="26"/>
    </row>
    <row r="26" spans="1:17" x14ac:dyDescent="0.25">
      <c r="A26" s="87"/>
      <c r="C26" s="27">
        <v>44255</v>
      </c>
      <c r="D26" s="28"/>
      <c r="E26" s="28">
        <f t="shared" si="0"/>
        <v>4586066.96</v>
      </c>
      <c r="F26" s="29">
        <v>44228</v>
      </c>
      <c r="G26" s="29">
        <v>44255</v>
      </c>
      <c r="H26" s="82"/>
      <c r="I26" s="82"/>
      <c r="J26" s="30">
        <f t="shared" si="1"/>
        <v>11328.213619550685</v>
      </c>
      <c r="K26" s="31">
        <v>28</v>
      </c>
      <c r="L26" s="90"/>
      <c r="M26" s="94"/>
      <c r="N26" s="98"/>
      <c r="O26" s="80"/>
    </row>
    <row r="27" spans="1:17" x14ac:dyDescent="0.25">
      <c r="A27" s="87"/>
      <c r="C27" s="27">
        <v>44286</v>
      </c>
      <c r="D27" s="28">
        <v>62500</v>
      </c>
      <c r="E27" s="28">
        <f t="shared" si="0"/>
        <v>4523566.96</v>
      </c>
      <c r="F27" s="29">
        <v>44256</v>
      </c>
      <c r="G27" s="29">
        <v>44286</v>
      </c>
      <c r="H27" s="83"/>
      <c r="I27" s="83"/>
      <c r="J27" s="30">
        <f t="shared" si="1"/>
        <v>12541.950793073973</v>
      </c>
      <c r="K27" s="31">
        <v>31</v>
      </c>
      <c r="L27" s="90"/>
      <c r="M27" s="94"/>
      <c r="N27" s="98"/>
      <c r="O27" s="80"/>
    </row>
    <row r="28" spans="1:17" x14ac:dyDescent="0.25">
      <c r="A28" s="87"/>
      <c r="C28" s="27">
        <v>44316</v>
      </c>
      <c r="D28" s="28"/>
      <c r="E28" s="28">
        <f t="shared" si="0"/>
        <v>4523566.96</v>
      </c>
      <c r="F28" s="29">
        <v>44287</v>
      </c>
      <c r="G28" s="29">
        <v>44316</v>
      </c>
      <c r="H28" s="81">
        <v>44392</v>
      </c>
      <c r="I28" s="81" t="s">
        <v>16</v>
      </c>
      <c r="J28" s="30">
        <f t="shared" si="1"/>
        <v>11971.960776328768</v>
      </c>
      <c r="K28" s="31">
        <v>30</v>
      </c>
      <c r="L28" s="90"/>
      <c r="M28" s="94"/>
      <c r="N28" s="98"/>
      <c r="O28" s="80"/>
    </row>
    <row r="29" spans="1:17" x14ac:dyDescent="0.25">
      <c r="A29" s="87"/>
      <c r="C29" s="27">
        <v>44347</v>
      </c>
      <c r="D29" s="28"/>
      <c r="E29" s="28">
        <f t="shared" si="0"/>
        <v>4523566.96</v>
      </c>
      <c r="F29" s="29">
        <v>44317</v>
      </c>
      <c r="G29" s="29">
        <v>44347</v>
      </c>
      <c r="H29" s="82"/>
      <c r="I29" s="82"/>
      <c r="J29" s="30">
        <f t="shared" si="1"/>
        <v>12371.026135539727</v>
      </c>
      <c r="K29" s="31">
        <v>31</v>
      </c>
      <c r="L29" s="90"/>
      <c r="M29" s="94"/>
      <c r="N29" s="98"/>
      <c r="O29" s="80"/>
    </row>
    <row r="30" spans="1:17" x14ac:dyDescent="0.25">
      <c r="A30" s="87"/>
      <c r="C30" s="27">
        <v>44377</v>
      </c>
      <c r="D30" s="28">
        <v>62500</v>
      </c>
      <c r="E30" s="28">
        <f t="shared" si="0"/>
        <v>4461066.96</v>
      </c>
      <c r="F30" s="29">
        <v>44348</v>
      </c>
      <c r="G30" s="29">
        <v>44377</v>
      </c>
      <c r="H30" s="83"/>
      <c r="I30" s="83"/>
      <c r="J30" s="30">
        <f t="shared" si="1"/>
        <v>11971.960776328768</v>
      </c>
      <c r="K30" s="31">
        <v>30</v>
      </c>
      <c r="L30" s="90"/>
      <c r="M30" s="94"/>
      <c r="N30" s="98"/>
      <c r="O30" s="80"/>
    </row>
    <row r="31" spans="1:17" x14ac:dyDescent="0.25">
      <c r="A31" s="87"/>
      <c r="C31" s="27">
        <v>44408</v>
      </c>
      <c r="D31" s="28"/>
      <c r="E31" s="28">
        <f t="shared" si="0"/>
        <v>4461066.96</v>
      </c>
      <c r="F31" s="29">
        <v>44378</v>
      </c>
      <c r="G31" s="29">
        <v>44408</v>
      </c>
      <c r="H31" s="81">
        <v>44484</v>
      </c>
      <c r="I31" s="81" t="s">
        <v>17</v>
      </c>
      <c r="J31" s="30">
        <f t="shared" si="1"/>
        <v>12200.101478005479</v>
      </c>
      <c r="K31" s="31">
        <v>31</v>
      </c>
      <c r="L31" s="90"/>
      <c r="M31" s="94"/>
      <c r="N31" s="98"/>
      <c r="O31" s="80"/>
    </row>
    <row r="32" spans="1:17" x14ac:dyDescent="0.25">
      <c r="A32" s="87"/>
      <c r="C32" s="27">
        <v>44439</v>
      </c>
      <c r="D32" s="28"/>
      <c r="E32" s="28">
        <f t="shared" si="0"/>
        <v>4461066.96</v>
      </c>
      <c r="F32" s="29">
        <v>44409</v>
      </c>
      <c r="G32" s="29">
        <v>44439</v>
      </c>
      <c r="H32" s="82"/>
      <c r="I32" s="82"/>
      <c r="J32" s="30">
        <f t="shared" si="1"/>
        <v>12200.101478005479</v>
      </c>
      <c r="K32" s="31">
        <v>31</v>
      </c>
      <c r="L32" s="90"/>
      <c r="M32" s="94"/>
      <c r="N32" s="98"/>
      <c r="O32" s="80"/>
    </row>
    <row r="33" spans="1:17" x14ac:dyDescent="0.25">
      <c r="A33" s="87"/>
      <c r="C33" s="27">
        <v>44469</v>
      </c>
      <c r="D33" s="28">
        <v>62500</v>
      </c>
      <c r="E33" s="28">
        <f t="shared" si="0"/>
        <v>4398566.96</v>
      </c>
      <c r="F33" s="29">
        <v>44440</v>
      </c>
      <c r="G33" s="29">
        <v>44469</v>
      </c>
      <c r="H33" s="83"/>
      <c r="I33" s="83"/>
      <c r="J33" s="30">
        <f t="shared" si="1"/>
        <v>11806.549817424659</v>
      </c>
      <c r="K33" s="31">
        <v>30</v>
      </c>
      <c r="L33" s="90"/>
      <c r="M33" s="94"/>
      <c r="N33" s="98"/>
      <c r="O33" s="80"/>
    </row>
    <row r="34" spans="1:17" x14ac:dyDescent="0.25">
      <c r="A34" s="87"/>
      <c r="C34" s="27">
        <v>44500</v>
      </c>
      <c r="D34" s="28"/>
      <c r="E34" s="28">
        <f t="shared" si="0"/>
        <v>4398566.96</v>
      </c>
      <c r="F34" s="29">
        <v>44470</v>
      </c>
      <c r="G34" s="29">
        <v>44500</v>
      </c>
      <c r="H34" s="81">
        <v>44576</v>
      </c>
      <c r="I34" s="81" t="s">
        <v>18</v>
      </c>
      <c r="J34" s="30">
        <f t="shared" si="1"/>
        <v>12029.176820471233</v>
      </c>
      <c r="K34" s="31">
        <v>31</v>
      </c>
      <c r="L34" s="90"/>
      <c r="M34" s="94"/>
      <c r="N34" s="98"/>
      <c r="O34" s="80"/>
    </row>
    <row r="35" spans="1:17" x14ac:dyDescent="0.25">
      <c r="A35" s="87"/>
      <c r="C35" s="27">
        <v>44530</v>
      </c>
      <c r="D35" s="28">
        <v>62500</v>
      </c>
      <c r="E35" s="28">
        <f t="shared" si="0"/>
        <v>4336066.96</v>
      </c>
      <c r="F35" s="29">
        <v>44501</v>
      </c>
      <c r="G35" s="29">
        <v>44530</v>
      </c>
      <c r="H35" s="82"/>
      <c r="I35" s="82"/>
      <c r="J35" s="30">
        <f t="shared" si="1"/>
        <v>11641.13885852055</v>
      </c>
      <c r="K35" s="31">
        <v>30</v>
      </c>
      <c r="L35" s="90"/>
      <c r="M35" s="94"/>
      <c r="N35" s="98"/>
      <c r="O35" s="80"/>
    </row>
    <row r="36" spans="1:17" x14ac:dyDescent="0.25">
      <c r="A36" s="87"/>
      <c r="B36" s="5">
        <f>SUM(D25:D36)</f>
        <v>250000</v>
      </c>
      <c r="C36" s="27">
        <v>44561</v>
      </c>
      <c r="D36" s="28"/>
      <c r="E36" s="28">
        <f t="shared" si="0"/>
        <v>4336066.96</v>
      </c>
      <c r="F36" s="29">
        <v>44531</v>
      </c>
      <c r="G36" s="29">
        <v>44561</v>
      </c>
      <c r="H36" s="83"/>
      <c r="I36" s="83"/>
      <c r="J36" s="30">
        <f>E35*$J$7/$L$25*K36</f>
        <v>11858.252162936988</v>
      </c>
      <c r="K36" s="31">
        <v>31</v>
      </c>
      <c r="L36" s="90"/>
      <c r="M36" s="94"/>
      <c r="N36" s="98"/>
      <c r="O36" s="80"/>
    </row>
    <row r="37" spans="1:17" x14ac:dyDescent="0.25">
      <c r="A37" s="86">
        <f>SUM(D37:D48)</f>
        <v>250000</v>
      </c>
      <c r="C37" s="27">
        <v>44592</v>
      </c>
      <c r="D37" s="47"/>
      <c r="E37" s="28">
        <f t="shared" si="0"/>
        <v>4336066.96</v>
      </c>
      <c r="F37" s="29">
        <v>44562</v>
      </c>
      <c r="G37" s="29">
        <v>44592</v>
      </c>
      <c r="H37" s="81">
        <v>44666</v>
      </c>
      <c r="I37" s="81" t="s">
        <v>19</v>
      </c>
      <c r="J37" s="30">
        <f t="shared" si="1"/>
        <v>11858.252162936988</v>
      </c>
      <c r="K37" s="31">
        <v>31</v>
      </c>
      <c r="L37" s="90">
        <f>SUM(K37:K48)</f>
        <v>365</v>
      </c>
      <c r="M37" s="101">
        <f>SUM(J34:J45)</f>
        <v>138441.42460515071</v>
      </c>
      <c r="N37" s="97"/>
      <c r="O37" s="79"/>
      <c r="Q37" s="26"/>
    </row>
    <row r="38" spans="1:17" x14ac:dyDescent="0.25">
      <c r="A38" s="87"/>
      <c r="C38" s="27">
        <v>44620</v>
      </c>
      <c r="D38" s="28"/>
      <c r="E38" s="28">
        <f t="shared" si="0"/>
        <v>4336066.96</v>
      </c>
      <c r="F38" s="29">
        <v>44593</v>
      </c>
      <c r="G38" s="29">
        <v>44620</v>
      </c>
      <c r="H38" s="82"/>
      <c r="I38" s="82"/>
      <c r="J38" s="30">
        <f t="shared" si="1"/>
        <v>10710.679372975343</v>
      </c>
      <c r="K38" s="31">
        <v>28</v>
      </c>
      <c r="L38" s="90"/>
      <c r="M38" s="94"/>
      <c r="N38" s="98"/>
      <c r="O38" s="80"/>
    </row>
    <row r="39" spans="1:17" x14ac:dyDescent="0.25">
      <c r="A39" s="87"/>
      <c r="C39" s="27">
        <v>44651</v>
      </c>
      <c r="D39" s="28">
        <v>62500</v>
      </c>
      <c r="E39" s="28">
        <f t="shared" si="0"/>
        <v>4273566.96</v>
      </c>
      <c r="F39" s="29">
        <v>44621</v>
      </c>
      <c r="G39" s="29">
        <v>44651</v>
      </c>
      <c r="H39" s="83"/>
      <c r="I39" s="83"/>
      <c r="J39" s="30">
        <f t="shared" si="1"/>
        <v>11858.252162936988</v>
      </c>
      <c r="K39" s="31">
        <v>31</v>
      </c>
      <c r="L39" s="90"/>
      <c r="M39" s="94"/>
      <c r="N39" s="98"/>
      <c r="O39" s="80"/>
    </row>
    <row r="40" spans="1:17" x14ac:dyDescent="0.25">
      <c r="A40" s="87"/>
      <c r="C40" s="27">
        <v>44681</v>
      </c>
      <c r="D40" s="28"/>
      <c r="E40" s="28">
        <f t="shared" si="0"/>
        <v>4273566.96</v>
      </c>
      <c r="F40" s="29">
        <v>44652</v>
      </c>
      <c r="G40" s="29">
        <v>44681</v>
      </c>
      <c r="H40" s="81">
        <v>44757</v>
      </c>
      <c r="I40" s="81" t="s">
        <v>20</v>
      </c>
      <c r="J40" s="30">
        <f t="shared" si="1"/>
        <v>11310.31694071233</v>
      </c>
      <c r="K40" s="31">
        <v>30</v>
      </c>
      <c r="L40" s="90"/>
      <c r="M40" s="94"/>
      <c r="N40" s="98"/>
      <c r="O40" s="80"/>
    </row>
    <row r="41" spans="1:17" x14ac:dyDescent="0.25">
      <c r="A41" s="87"/>
      <c r="C41" s="27">
        <v>44712</v>
      </c>
      <c r="D41" s="28"/>
      <c r="E41" s="28">
        <f t="shared" si="0"/>
        <v>4273566.96</v>
      </c>
      <c r="F41" s="29">
        <v>44682</v>
      </c>
      <c r="G41" s="29">
        <v>44712</v>
      </c>
      <c r="H41" s="82"/>
      <c r="I41" s="82"/>
      <c r="J41" s="30">
        <f t="shared" si="1"/>
        <v>11687.327505402742</v>
      </c>
      <c r="K41" s="31">
        <v>31</v>
      </c>
      <c r="L41" s="90"/>
      <c r="M41" s="94"/>
      <c r="N41" s="98"/>
      <c r="O41" s="80"/>
    </row>
    <row r="42" spans="1:17" x14ac:dyDescent="0.25">
      <c r="A42" s="87"/>
      <c r="C42" s="27">
        <v>44742</v>
      </c>
      <c r="D42" s="28">
        <v>62500</v>
      </c>
      <c r="E42" s="28">
        <f t="shared" si="0"/>
        <v>4211066.96</v>
      </c>
      <c r="F42" s="29">
        <v>44713</v>
      </c>
      <c r="G42" s="29">
        <v>44742</v>
      </c>
      <c r="H42" s="83"/>
      <c r="I42" s="83"/>
      <c r="J42" s="30">
        <f t="shared" si="1"/>
        <v>11310.31694071233</v>
      </c>
      <c r="K42" s="31">
        <v>30</v>
      </c>
      <c r="L42" s="90"/>
      <c r="M42" s="94"/>
      <c r="N42" s="98"/>
      <c r="O42" s="80"/>
    </row>
    <row r="43" spans="1:17" x14ac:dyDescent="0.25">
      <c r="A43" s="87"/>
      <c r="C43" s="27">
        <v>44773</v>
      </c>
      <c r="D43" s="28"/>
      <c r="E43" s="28">
        <f t="shared" si="0"/>
        <v>4211066.96</v>
      </c>
      <c r="F43" s="29">
        <v>44743</v>
      </c>
      <c r="G43" s="29">
        <v>44773</v>
      </c>
      <c r="H43" s="81">
        <v>44849</v>
      </c>
      <c r="I43" s="81" t="s">
        <v>21</v>
      </c>
      <c r="J43" s="30">
        <f t="shared" si="1"/>
        <v>11516.402847868494</v>
      </c>
      <c r="K43" s="31">
        <v>31</v>
      </c>
      <c r="L43" s="90"/>
      <c r="M43" s="94"/>
      <c r="N43" s="98"/>
      <c r="O43" s="80"/>
    </row>
    <row r="44" spans="1:17" x14ac:dyDescent="0.25">
      <c r="A44" s="87"/>
      <c r="C44" s="27">
        <v>44804</v>
      </c>
      <c r="D44" s="28"/>
      <c r="E44" s="28">
        <f t="shared" si="0"/>
        <v>4211066.96</v>
      </c>
      <c r="F44" s="29">
        <v>44774</v>
      </c>
      <c r="G44" s="29">
        <v>44804</v>
      </c>
      <c r="H44" s="82"/>
      <c r="I44" s="82"/>
      <c r="J44" s="30">
        <f t="shared" si="1"/>
        <v>11516.402847868494</v>
      </c>
      <c r="K44" s="31">
        <v>31</v>
      </c>
      <c r="L44" s="90"/>
      <c r="M44" s="94"/>
      <c r="N44" s="98"/>
      <c r="O44" s="80"/>
    </row>
    <row r="45" spans="1:17" x14ac:dyDescent="0.25">
      <c r="A45" s="87"/>
      <c r="C45" s="27">
        <v>44834</v>
      </c>
      <c r="D45" s="28">
        <v>62500</v>
      </c>
      <c r="E45" s="28">
        <f t="shared" si="0"/>
        <v>4148566.96</v>
      </c>
      <c r="F45" s="29">
        <v>44805</v>
      </c>
      <c r="G45" s="29">
        <v>44834</v>
      </c>
      <c r="H45" s="83"/>
      <c r="I45" s="83"/>
      <c r="J45" s="30">
        <f t="shared" si="1"/>
        <v>11144.905981808221</v>
      </c>
      <c r="K45" s="31">
        <v>30</v>
      </c>
      <c r="L45" s="90"/>
      <c r="M45" s="94"/>
      <c r="N45" s="98"/>
      <c r="O45" s="80"/>
    </row>
    <row r="46" spans="1:17" x14ac:dyDescent="0.25">
      <c r="A46" s="87"/>
      <c r="C46" s="27">
        <v>44865</v>
      </c>
      <c r="D46" s="28"/>
      <c r="E46" s="28">
        <f t="shared" si="0"/>
        <v>4148566.96</v>
      </c>
      <c r="F46" s="29">
        <v>44835</v>
      </c>
      <c r="G46" s="29">
        <v>44865</v>
      </c>
      <c r="H46" s="81">
        <v>44941</v>
      </c>
      <c r="I46" s="81" t="s">
        <v>22</v>
      </c>
      <c r="J46" s="30">
        <f t="shared" si="1"/>
        <v>11345.478190334248</v>
      </c>
      <c r="K46" s="31">
        <v>31</v>
      </c>
      <c r="L46" s="90"/>
      <c r="M46" s="94"/>
      <c r="N46" s="98"/>
      <c r="O46" s="80"/>
    </row>
    <row r="47" spans="1:17" x14ac:dyDescent="0.25">
      <c r="A47" s="87"/>
      <c r="C47" s="27">
        <v>44895</v>
      </c>
      <c r="D47" s="28">
        <v>62500</v>
      </c>
      <c r="E47" s="28">
        <f t="shared" si="0"/>
        <v>4086066.96</v>
      </c>
      <c r="F47" s="29">
        <v>44866</v>
      </c>
      <c r="G47" s="29">
        <v>44895</v>
      </c>
      <c r="H47" s="82"/>
      <c r="I47" s="82"/>
      <c r="J47" s="30">
        <f t="shared" si="1"/>
        <v>10979.495022904111</v>
      </c>
      <c r="K47" s="31">
        <v>30</v>
      </c>
      <c r="L47" s="90"/>
      <c r="M47" s="94"/>
      <c r="N47" s="98"/>
      <c r="O47" s="80"/>
    </row>
    <row r="48" spans="1:17" x14ac:dyDescent="0.25">
      <c r="A48" s="87"/>
      <c r="B48" s="5">
        <f>SUM(D37:D48)</f>
        <v>250000</v>
      </c>
      <c r="C48" s="27">
        <v>44926</v>
      </c>
      <c r="D48" s="28"/>
      <c r="E48" s="28">
        <f t="shared" si="0"/>
        <v>4086066.96</v>
      </c>
      <c r="F48" s="29">
        <v>44896</v>
      </c>
      <c r="G48" s="29">
        <v>44926</v>
      </c>
      <c r="H48" s="83"/>
      <c r="I48" s="83"/>
      <c r="J48" s="30">
        <f t="shared" si="1"/>
        <v>11174.553532800001</v>
      </c>
      <c r="K48" s="31">
        <v>31</v>
      </c>
      <c r="L48" s="90"/>
      <c r="M48" s="94"/>
      <c r="N48" s="98"/>
      <c r="O48" s="80"/>
    </row>
    <row r="49" spans="1:17" x14ac:dyDescent="0.25">
      <c r="A49" s="86">
        <f>SUM(D49:D60)</f>
        <v>600000</v>
      </c>
      <c r="C49" s="27">
        <v>44957</v>
      </c>
      <c r="D49" s="28"/>
      <c r="E49" s="28">
        <f t="shared" si="0"/>
        <v>4086066.96</v>
      </c>
      <c r="F49" s="29">
        <v>44927</v>
      </c>
      <c r="G49" s="29">
        <v>44957</v>
      </c>
      <c r="H49" s="81">
        <v>45031</v>
      </c>
      <c r="I49" s="81" t="s">
        <v>23</v>
      </c>
      <c r="J49" s="30">
        <f t="shared" si="1"/>
        <v>11174.553532800001</v>
      </c>
      <c r="K49" s="31">
        <v>31</v>
      </c>
      <c r="L49" s="90">
        <f>SUM(K49:K60)</f>
        <v>365</v>
      </c>
      <c r="M49" s="101">
        <f>SUM(J46:J57)</f>
        <v>128268.65063254794</v>
      </c>
      <c r="N49" s="97"/>
      <c r="O49" s="79"/>
      <c r="Q49" s="26"/>
    </row>
    <row r="50" spans="1:17" x14ac:dyDescent="0.25">
      <c r="A50" s="87"/>
      <c r="C50" s="27">
        <v>44985</v>
      </c>
      <c r="D50" s="28"/>
      <c r="E50" s="28">
        <f t="shared" si="0"/>
        <v>4086066.96</v>
      </c>
      <c r="F50" s="29">
        <v>44958</v>
      </c>
      <c r="G50" s="29">
        <v>44985</v>
      </c>
      <c r="H50" s="82"/>
      <c r="I50" s="82"/>
      <c r="J50" s="30">
        <f t="shared" si="1"/>
        <v>10093.145126400001</v>
      </c>
      <c r="K50" s="31">
        <v>28</v>
      </c>
      <c r="L50" s="90"/>
      <c r="M50" s="94"/>
      <c r="N50" s="98"/>
      <c r="O50" s="80"/>
    </row>
    <row r="51" spans="1:17" x14ac:dyDescent="0.25">
      <c r="A51" s="87"/>
      <c r="C51" s="27">
        <v>45016</v>
      </c>
      <c r="D51" s="28">
        <v>150000</v>
      </c>
      <c r="E51" s="28">
        <f t="shared" si="0"/>
        <v>3936066.96</v>
      </c>
      <c r="F51" s="29">
        <v>44986</v>
      </c>
      <c r="G51" s="29">
        <v>45016</v>
      </c>
      <c r="H51" s="83"/>
      <c r="I51" s="83"/>
      <c r="J51" s="30">
        <f t="shared" si="1"/>
        <v>11174.553532800001</v>
      </c>
      <c r="K51" s="31">
        <v>31</v>
      </c>
      <c r="L51" s="90"/>
      <c r="M51" s="94"/>
      <c r="N51" s="98"/>
      <c r="O51" s="80"/>
    </row>
    <row r="52" spans="1:17" x14ac:dyDescent="0.25">
      <c r="A52" s="87"/>
      <c r="C52" s="27">
        <v>45046</v>
      </c>
      <c r="D52" s="28"/>
      <c r="E52" s="28">
        <f t="shared" si="0"/>
        <v>3936066.96</v>
      </c>
      <c r="F52" s="29">
        <v>45017</v>
      </c>
      <c r="G52" s="29">
        <v>45046</v>
      </c>
      <c r="H52" s="81">
        <v>45122</v>
      </c>
      <c r="I52" s="81" t="s">
        <v>24</v>
      </c>
      <c r="J52" s="30">
        <f t="shared" si="1"/>
        <v>10417.097762630137</v>
      </c>
      <c r="K52" s="31">
        <v>30</v>
      </c>
      <c r="L52" s="90"/>
      <c r="M52" s="94"/>
      <c r="N52" s="98"/>
      <c r="O52" s="80"/>
    </row>
    <row r="53" spans="1:17" x14ac:dyDescent="0.25">
      <c r="A53" s="87"/>
      <c r="C53" s="27">
        <v>45077</v>
      </c>
      <c r="D53" s="28"/>
      <c r="E53" s="28">
        <f t="shared" si="0"/>
        <v>3936066.96</v>
      </c>
      <c r="F53" s="29">
        <v>45047</v>
      </c>
      <c r="G53" s="29">
        <v>45077</v>
      </c>
      <c r="H53" s="82"/>
      <c r="I53" s="82"/>
      <c r="J53" s="30">
        <f t="shared" si="1"/>
        <v>10764.334354717808</v>
      </c>
      <c r="K53" s="31">
        <v>31</v>
      </c>
      <c r="L53" s="90"/>
      <c r="M53" s="94"/>
      <c r="N53" s="98"/>
      <c r="O53" s="80"/>
    </row>
    <row r="54" spans="1:17" x14ac:dyDescent="0.25">
      <c r="A54" s="87"/>
      <c r="C54" s="27">
        <v>45107</v>
      </c>
      <c r="D54" s="28">
        <v>150000</v>
      </c>
      <c r="E54" s="28">
        <f t="shared" si="0"/>
        <v>3786066.96</v>
      </c>
      <c r="F54" s="29">
        <v>45078</v>
      </c>
      <c r="G54" s="29">
        <v>45107</v>
      </c>
      <c r="H54" s="83"/>
      <c r="I54" s="83"/>
      <c r="J54" s="30">
        <f t="shared" si="1"/>
        <v>10417.097762630137</v>
      </c>
      <c r="K54" s="31">
        <v>30</v>
      </c>
      <c r="L54" s="90"/>
      <c r="M54" s="94"/>
      <c r="N54" s="98"/>
      <c r="O54" s="80"/>
    </row>
    <row r="55" spans="1:17" x14ac:dyDescent="0.25">
      <c r="A55" s="87"/>
      <c r="C55" s="27">
        <v>45138</v>
      </c>
      <c r="D55" s="28"/>
      <c r="E55" s="28">
        <f t="shared" si="0"/>
        <v>3786066.96</v>
      </c>
      <c r="F55" s="29">
        <v>45108</v>
      </c>
      <c r="G55" s="29">
        <v>45138</v>
      </c>
      <c r="H55" s="81">
        <v>45214</v>
      </c>
      <c r="I55" s="81" t="s">
        <v>25</v>
      </c>
      <c r="J55" s="30">
        <f t="shared" si="1"/>
        <v>10354.115176635616</v>
      </c>
      <c r="K55" s="31">
        <v>31</v>
      </c>
      <c r="L55" s="90"/>
      <c r="M55" s="94"/>
      <c r="N55" s="98"/>
      <c r="O55" s="80"/>
    </row>
    <row r="56" spans="1:17" x14ac:dyDescent="0.25">
      <c r="A56" s="87"/>
      <c r="C56" s="27">
        <v>45169</v>
      </c>
      <c r="D56" s="28"/>
      <c r="E56" s="28">
        <f t="shared" si="0"/>
        <v>3786066.96</v>
      </c>
      <c r="F56" s="29">
        <v>45139</v>
      </c>
      <c r="G56" s="29">
        <v>45169</v>
      </c>
      <c r="H56" s="82"/>
      <c r="I56" s="82"/>
      <c r="J56" s="30">
        <f t="shared" si="1"/>
        <v>10354.115176635616</v>
      </c>
      <c r="K56" s="31">
        <v>31</v>
      </c>
      <c r="L56" s="90"/>
      <c r="M56" s="94"/>
      <c r="N56" s="98"/>
      <c r="O56" s="80"/>
    </row>
    <row r="57" spans="1:17" x14ac:dyDescent="0.25">
      <c r="A57" s="87"/>
      <c r="C57" s="27">
        <v>45199</v>
      </c>
      <c r="D57" s="28">
        <v>150000</v>
      </c>
      <c r="E57" s="28">
        <f t="shared" si="0"/>
        <v>3636066.96</v>
      </c>
      <c r="F57" s="29">
        <v>45170</v>
      </c>
      <c r="G57" s="29">
        <v>45199</v>
      </c>
      <c r="H57" s="83"/>
      <c r="I57" s="83"/>
      <c r="J57" s="30">
        <f t="shared" ref="J57:J88" si="2">E56*$J$7/$L$25*K57</f>
        <v>10020.111461260272</v>
      </c>
      <c r="K57" s="31">
        <v>30</v>
      </c>
      <c r="L57" s="90"/>
      <c r="M57" s="94"/>
      <c r="N57" s="98"/>
      <c r="O57" s="80"/>
    </row>
    <row r="58" spans="1:17" x14ac:dyDescent="0.25">
      <c r="A58" s="87"/>
      <c r="C58" s="27">
        <v>45230</v>
      </c>
      <c r="D58" s="28"/>
      <c r="E58" s="28">
        <f t="shared" si="0"/>
        <v>3636066.96</v>
      </c>
      <c r="F58" s="29">
        <v>45200</v>
      </c>
      <c r="G58" s="29">
        <v>45230</v>
      </c>
      <c r="H58" s="81">
        <v>45306</v>
      </c>
      <c r="I58" s="81" t="s">
        <v>26</v>
      </c>
      <c r="J58" s="30">
        <f t="shared" si="2"/>
        <v>9943.8959985534257</v>
      </c>
      <c r="K58" s="31">
        <v>31</v>
      </c>
      <c r="L58" s="90"/>
      <c r="M58" s="94"/>
      <c r="N58" s="98"/>
      <c r="O58" s="80"/>
    </row>
    <row r="59" spans="1:17" x14ac:dyDescent="0.25">
      <c r="A59" s="87"/>
      <c r="C59" s="27">
        <v>45260</v>
      </c>
      <c r="D59" s="28">
        <v>150000</v>
      </c>
      <c r="E59" s="28">
        <f t="shared" si="0"/>
        <v>3486066.96</v>
      </c>
      <c r="F59" s="29">
        <v>45231</v>
      </c>
      <c r="G59" s="29">
        <v>45260</v>
      </c>
      <c r="H59" s="82"/>
      <c r="I59" s="82"/>
      <c r="J59" s="30">
        <f t="shared" si="2"/>
        <v>9623.1251598904109</v>
      </c>
      <c r="K59" s="31">
        <v>30</v>
      </c>
      <c r="L59" s="90"/>
      <c r="M59" s="94"/>
      <c r="N59" s="98"/>
      <c r="O59" s="80"/>
    </row>
    <row r="60" spans="1:17" x14ac:dyDescent="0.25">
      <c r="A60" s="87"/>
      <c r="B60" s="5">
        <f>SUM(D49:D60)</f>
        <v>600000</v>
      </c>
      <c r="C60" s="27">
        <v>45291</v>
      </c>
      <c r="D60" s="28"/>
      <c r="E60" s="28">
        <f t="shared" si="0"/>
        <v>3486066.96</v>
      </c>
      <c r="F60" s="29">
        <v>45261</v>
      </c>
      <c r="G60" s="29">
        <v>45291</v>
      </c>
      <c r="H60" s="83"/>
      <c r="I60" s="83"/>
      <c r="J60" s="30">
        <f t="shared" si="2"/>
        <v>9533.6768204712316</v>
      </c>
      <c r="K60" s="31">
        <v>31</v>
      </c>
      <c r="L60" s="90"/>
      <c r="M60" s="94"/>
      <c r="N60" s="98"/>
      <c r="O60" s="80"/>
    </row>
    <row r="61" spans="1:17" x14ac:dyDescent="0.25">
      <c r="A61" s="86">
        <f>SUM(D61:D72)</f>
        <v>600000</v>
      </c>
      <c r="C61" s="27">
        <v>45322</v>
      </c>
      <c r="D61" s="28"/>
      <c r="E61" s="28">
        <f t="shared" si="0"/>
        <v>3486066.96</v>
      </c>
      <c r="F61" s="29">
        <v>45292</v>
      </c>
      <c r="G61" s="29">
        <v>45322</v>
      </c>
      <c r="H61" s="81">
        <v>45397</v>
      </c>
      <c r="I61" s="81" t="s">
        <v>27</v>
      </c>
      <c r="J61" s="30">
        <f t="shared" si="2"/>
        <v>9533.6768204712316</v>
      </c>
      <c r="K61" s="31">
        <v>31</v>
      </c>
      <c r="L61" s="90">
        <f>SUM(K61:K72)</f>
        <v>366</v>
      </c>
      <c r="M61" s="101">
        <f>SUM(J58:J69)</f>
        <v>109727.05845751231</v>
      </c>
      <c r="N61" s="97"/>
      <c r="O61" s="79"/>
      <c r="Q61" s="26"/>
    </row>
    <row r="62" spans="1:17" x14ac:dyDescent="0.25">
      <c r="A62" s="87"/>
      <c r="C62" s="27">
        <v>45351</v>
      </c>
      <c r="D62" s="28"/>
      <c r="E62" s="28">
        <f t="shared" si="0"/>
        <v>3486066.96</v>
      </c>
      <c r="F62" s="29">
        <v>45323</v>
      </c>
      <c r="G62" s="29">
        <v>45351</v>
      </c>
      <c r="H62" s="82"/>
      <c r="I62" s="82"/>
      <c r="J62" s="30">
        <f t="shared" si="2"/>
        <v>8918.600896569862</v>
      </c>
      <c r="K62" s="31">
        <v>29</v>
      </c>
      <c r="L62" s="90"/>
      <c r="M62" s="94"/>
      <c r="N62" s="98"/>
      <c r="O62" s="80"/>
    </row>
    <row r="63" spans="1:17" x14ac:dyDescent="0.25">
      <c r="A63" s="87"/>
      <c r="C63" s="27">
        <v>45382</v>
      </c>
      <c r="D63" s="28">
        <v>150000</v>
      </c>
      <c r="E63" s="28">
        <f t="shared" si="0"/>
        <v>3336066.96</v>
      </c>
      <c r="F63" s="29">
        <v>45352</v>
      </c>
      <c r="G63" s="29">
        <v>45382</v>
      </c>
      <c r="H63" s="83"/>
      <c r="I63" s="83"/>
      <c r="J63" s="30">
        <f t="shared" si="2"/>
        <v>9533.6768204712316</v>
      </c>
      <c r="K63" s="31">
        <v>31</v>
      </c>
      <c r="L63" s="90"/>
      <c r="M63" s="94"/>
      <c r="N63" s="98"/>
      <c r="O63" s="80"/>
    </row>
    <row r="64" spans="1:17" x14ac:dyDescent="0.25">
      <c r="A64" s="87"/>
      <c r="C64" s="27">
        <v>45412</v>
      </c>
      <c r="D64" s="28"/>
      <c r="E64" s="28">
        <f t="shared" si="0"/>
        <v>3336066.96</v>
      </c>
      <c r="F64" s="29">
        <v>45383</v>
      </c>
      <c r="G64" s="29">
        <v>45412</v>
      </c>
      <c r="H64" s="81">
        <v>45488</v>
      </c>
      <c r="I64" s="81" t="s">
        <v>28</v>
      </c>
      <c r="J64" s="30">
        <f t="shared" si="2"/>
        <v>8829.1525571506845</v>
      </c>
      <c r="K64" s="31">
        <v>30</v>
      </c>
      <c r="L64" s="90"/>
      <c r="M64" s="94"/>
      <c r="N64" s="98"/>
      <c r="O64" s="80"/>
    </row>
    <row r="65" spans="1:17" x14ac:dyDescent="0.25">
      <c r="A65" s="87"/>
      <c r="C65" s="27">
        <v>45443</v>
      </c>
      <c r="D65" s="28"/>
      <c r="E65" s="28">
        <f t="shared" si="0"/>
        <v>3336066.96</v>
      </c>
      <c r="F65" s="29">
        <v>45413</v>
      </c>
      <c r="G65" s="29">
        <v>45443</v>
      </c>
      <c r="H65" s="82"/>
      <c r="I65" s="82"/>
      <c r="J65" s="30">
        <f t="shared" si="2"/>
        <v>9123.4576423890394</v>
      </c>
      <c r="K65" s="31">
        <v>31</v>
      </c>
      <c r="L65" s="90"/>
      <c r="M65" s="94"/>
      <c r="N65" s="98"/>
      <c r="O65" s="80"/>
    </row>
    <row r="66" spans="1:17" x14ac:dyDescent="0.25">
      <c r="A66" s="87"/>
      <c r="C66" s="27">
        <v>45473</v>
      </c>
      <c r="D66" s="28">
        <v>150000</v>
      </c>
      <c r="E66" s="28">
        <f t="shared" si="0"/>
        <v>3186066.96</v>
      </c>
      <c r="F66" s="29">
        <v>45444</v>
      </c>
      <c r="G66" s="29">
        <v>45473</v>
      </c>
      <c r="H66" s="83"/>
      <c r="I66" s="83"/>
      <c r="J66" s="30">
        <f t="shared" si="2"/>
        <v>8829.1525571506845</v>
      </c>
      <c r="K66" s="31">
        <v>30</v>
      </c>
      <c r="L66" s="90"/>
      <c r="M66" s="94"/>
      <c r="N66" s="98"/>
      <c r="O66" s="80"/>
    </row>
    <row r="67" spans="1:17" x14ac:dyDescent="0.25">
      <c r="A67" s="87"/>
      <c r="C67" s="27">
        <v>45504</v>
      </c>
      <c r="D67" s="28"/>
      <c r="E67" s="28">
        <f t="shared" si="0"/>
        <v>3186066.96</v>
      </c>
      <c r="F67" s="29">
        <v>45474</v>
      </c>
      <c r="G67" s="29">
        <v>45504</v>
      </c>
      <c r="H67" s="81">
        <v>45580</v>
      </c>
      <c r="I67" s="81" t="s">
        <v>29</v>
      </c>
      <c r="J67" s="30">
        <f t="shared" si="2"/>
        <v>8713.238464306849</v>
      </c>
      <c r="K67" s="31">
        <v>31</v>
      </c>
      <c r="L67" s="90"/>
      <c r="M67" s="94"/>
      <c r="N67" s="98"/>
      <c r="O67" s="80"/>
    </row>
    <row r="68" spans="1:17" x14ac:dyDescent="0.25">
      <c r="A68" s="87"/>
      <c r="C68" s="27">
        <v>45535</v>
      </c>
      <c r="D68" s="28"/>
      <c r="E68" s="28">
        <f t="shared" si="0"/>
        <v>3186066.96</v>
      </c>
      <c r="F68" s="29">
        <v>45505</v>
      </c>
      <c r="G68" s="29">
        <v>45535</v>
      </c>
      <c r="H68" s="82"/>
      <c r="I68" s="82"/>
      <c r="J68" s="30">
        <f t="shared" si="2"/>
        <v>8713.238464306849</v>
      </c>
      <c r="K68" s="31">
        <v>31</v>
      </c>
      <c r="L68" s="90"/>
      <c r="M68" s="94"/>
      <c r="N68" s="98"/>
      <c r="O68" s="80"/>
    </row>
    <row r="69" spans="1:17" x14ac:dyDescent="0.25">
      <c r="A69" s="87"/>
      <c r="C69" s="27">
        <v>45565</v>
      </c>
      <c r="D69" s="28">
        <v>150000</v>
      </c>
      <c r="E69" s="28">
        <f t="shared" si="0"/>
        <v>3036066.96</v>
      </c>
      <c r="F69" s="29">
        <v>45536</v>
      </c>
      <c r="G69" s="29">
        <v>45565</v>
      </c>
      <c r="H69" s="83"/>
      <c r="I69" s="83"/>
      <c r="J69" s="30">
        <f t="shared" si="2"/>
        <v>8432.1662557808213</v>
      </c>
      <c r="K69" s="31">
        <v>30</v>
      </c>
      <c r="L69" s="90"/>
      <c r="M69" s="94"/>
      <c r="N69" s="98"/>
      <c r="O69" s="80"/>
    </row>
    <row r="70" spans="1:17" x14ac:dyDescent="0.25">
      <c r="A70" s="87"/>
      <c r="C70" s="27">
        <v>45596</v>
      </c>
      <c r="D70" s="28"/>
      <c r="E70" s="28">
        <f t="shared" si="0"/>
        <v>3036066.96</v>
      </c>
      <c r="F70" s="29">
        <v>45566</v>
      </c>
      <c r="G70" s="29">
        <v>45596</v>
      </c>
      <c r="H70" s="81">
        <v>45672</v>
      </c>
      <c r="I70" s="81" t="s">
        <v>30</v>
      </c>
      <c r="J70" s="30">
        <f t="shared" si="2"/>
        <v>8303.0192862246568</v>
      </c>
      <c r="K70" s="31">
        <v>31</v>
      </c>
      <c r="L70" s="90"/>
      <c r="M70" s="94"/>
      <c r="N70" s="98"/>
      <c r="O70" s="80"/>
    </row>
    <row r="71" spans="1:17" x14ac:dyDescent="0.25">
      <c r="A71" s="87"/>
      <c r="C71" s="27">
        <v>45626</v>
      </c>
      <c r="D71" s="28">
        <v>150000</v>
      </c>
      <c r="E71" s="28">
        <f t="shared" si="0"/>
        <v>2886066.96</v>
      </c>
      <c r="F71" s="29">
        <v>45597</v>
      </c>
      <c r="G71" s="29">
        <v>45626</v>
      </c>
      <c r="H71" s="82"/>
      <c r="I71" s="82"/>
      <c r="J71" s="30">
        <f t="shared" si="2"/>
        <v>8035.1799544109581</v>
      </c>
      <c r="K71" s="31">
        <v>30</v>
      </c>
      <c r="L71" s="90"/>
      <c r="M71" s="94"/>
      <c r="N71" s="98"/>
      <c r="O71" s="80"/>
    </row>
    <row r="72" spans="1:17" x14ac:dyDescent="0.25">
      <c r="A72" s="87"/>
      <c r="B72" s="5">
        <f>SUM(D61:D72)</f>
        <v>600000</v>
      </c>
      <c r="C72" s="27">
        <v>45657</v>
      </c>
      <c r="D72" s="28"/>
      <c r="E72" s="28">
        <f t="shared" si="0"/>
        <v>2886066.96</v>
      </c>
      <c r="F72" s="29">
        <v>45627</v>
      </c>
      <c r="G72" s="29">
        <v>45657</v>
      </c>
      <c r="H72" s="83"/>
      <c r="I72" s="83"/>
      <c r="J72" s="30">
        <f t="shared" si="2"/>
        <v>7892.8001081424654</v>
      </c>
      <c r="K72" s="31">
        <v>31</v>
      </c>
      <c r="L72" s="90"/>
      <c r="M72" s="94"/>
      <c r="N72" s="98"/>
      <c r="O72" s="80"/>
    </row>
    <row r="73" spans="1:17" x14ac:dyDescent="0.25">
      <c r="A73" s="86">
        <f>SUM(D73:D84)</f>
        <v>900000</v>
      </c>
      <c r="C73" s="27">
        <v>45688</v>
      </c>
      <c r="D73" s="28"/>
      <c r="E73" s="28">
        <f t="shared" ref="E73:E108" si="3">E72-D73</f>
        <v>2886066.96</v>
      </c>
      <c r="F73" s="29">
        <v>45658</v>
      </c>
      <c r="G73" s="29">
        <v>45688</v>
      </c>
      <c r="H73" s="81">
        <v>45762</v>
      </c>
      <c r="I73" s="81" t="s">
        <v>31</v>
      </c>
      <c r="J73" s="30">
        <f t="shared" si="2"/>
        <v>7892.8001081424654</v>
      </c>
      <c r="K73" s="31">
        <v>31</v>
      </c>
      <c r="L73" s="90">
        <f>SUM(K73:K84)</f>
        <v>365</v>
      </c>
      <c r="M73" s="101">
        <f>SUM(J70:J81)</f>
        <v>88279.999947616438</v>
      </c>
      <c r="N73" s="51"/>
      <c r="O73" s="51"/>
      <c r="Q73" s="26"/>
    </row>
    <row r="74" spans="1:17" x14ac:dyDescent="0.25">
      <c r="A74" s="87"/>
      <c r="C74" s="27">
        <v>45716</v>
      </c>
      <c r="D74" s="28"/>
      <c r="E74" s="28">
        <f t="shared" si="3"/>
        <v>2886066.96</v>
      </c>
      <c r="F74" s="29">
        <v>45689</v>
      </c>
      <c r="G74" s="29">
        <v>45716</v>
      </c>
      <c r="H74" s="82"/>
      <c r="I74" s="82"/>
      <c r="J74" s="30">
        <f t="shared" si="2"/>
        <v>7128.9807428383556</v>
      </c>
      <c r="K74" s="31">
        <v>28</v>
      </c>
      <c r="L74" s="90"/>
      <c r="M74" s="94"/>
      <c r="N74" s="52"/>
      <c r="O74" s="52"/>
    </row>
    <row r="75" spans="1:17" x14ac:dyDescent="0.25">
      <c r="A75" s="87"/>
      <c r="C75" s="27">
        <v>45747</v>
      </c>
      <c r="D75" s="28">
        <v>225000</v>
      </c>
      <c r="E75" s="28">
        <f t="shared" si="3"/>
        <v>2661066.96</v>
      </c>
      <c r="F75" s="29">
        <v>45717</v>
      </c>
      <c r="G75" s="29">
        <v>45747</v>
      </c>
      <c r="H75" s="83"/>
      <c r="I75" s="83"/>
      <c r="J75" s="30">
        <f t="shared" si="2"/>
        <v>7892.8001081424654</v>
      </c>
      <c r="K75" s="31">
        <v>31</v>
      </c>
      <c r="L75" s="90"/>
      <c r="M75" s="94"/>
      <c r="N75" s="53"/>
      <c r="O75" s="53"/>
    </row>
    <row r="76" spans="1:17" x14ac:dyDescent="0.25">
      <c r="A76" s="87"/>
      <c r="C76" s="27">
        <v>45777</v>
      </c>
      <c r="D76" s="28"/>
      <c r="E76" s="28">
        <f t="shared" si="3"/>
        <v>2661066.96</v>
      </c>
      <c r="F76" s="29">
        <v>45748</v>
      </c>
      <c r="G76" s="29">
        <v>45777</v>
      </c>
      <c r="H76" s="81">
        <v>45853</v>
      </c>
      <c r="I76" s="81" t="s">
        <v>32</v>
      </c>
      <c r="J76" s="30">
        <f t="shared" si="2"/>
        <v>7042.714200986301</v>
      </c>
      <c r="K76" s="31">
        <v>30</v>
      </c>
      <c r="L76" s="90"/>
      <c r="M76" s="94"/>
      <c r="N76" s="54"/>
      <c r="O76" s="55"/>
    </row>
    <row r="77" spans="1:17" x14ac:dyDescent="0.25">
      <c r="A77" s="87"/>
      <c r="C77" s="27">
        <v>45808</v>
      </c>
      <c r="D77" s="28"/>
      <c r="E77" s="28">
        <f t="shared" si="3"/>
        <v>2661066.96</v>
      </c>
      <c r="F77" s="29">
        <v>45778</v>
      </c>
      <c r="G77" s="29">
        <v>45808</v>
      </c>
      <c r="H77" s="82"/>
      <c r="I77" s="82"/>
      <c r="J77" s="30">
        <f t="shared" si="2"/>
        <v>7277.4713410191771</v>
      </c>
      <c r="K77" s="31">
        <v>31</v>
      </c>
      <c r="L77" s="90"/>
      <c r="M77" s="94"/>
      <c r="N77" s="52"/>
      <c r="O77" s="53"/>
    </row>
    <row r="78" spans="1:17" x14ac:dyDescent="0.25">
      <c r="A78" s="87"/>
      <c r="C78" s="27">
        <v>45838</v>
      </c>
      <c r="D78" s="28">
        <v>225000</v>
      </c>
      <c r="E78" s="28">
        <f t="shared" si="3"/>
        <v>2436066.96</v>
      </c>
      <c r="F78" s="29">
        <v>45809</v>
      </c>
      <c r="G78" s="29">
        <v>45838</v>
      </c>
      <c r="H78" s="83"/>
      <c r="I78" s="83"/>
      <c r="J78" s="30">
        <f t="shared" si="2"/>
        <v>7042.714200986301</v>
      </c>
      <c r="K78" s="31">
        <v>30</v>
      </c>
      <c r="L78" s="90"/>
      <c r="M78" s="94"/>
      <c r="N78" s="52"/>
      <c r="O78" s="52"/>
    </row>
    <row r="79" spans="1:17" x14ac:dyDescent="0.25">
      <c r="A79" s="87"/>
      <c r="C79" s="27">
        <v>45869</v>
      </c>
      <c r="D79" s="28"/>
      <c r="E79" s="28">
        <f t="shared" si="3"/>
        <v>2436066.96</v>
      </c>
      <c r="F79" s="29">
        <v>45839</v>
      </c>
      <c r="G79" s="29">
        <v>45869</v>
      </c>
      <c r="H79" s="81">
        <v>45945</v>
      </c>
      <c r="I79" s="81" t="s">
        <v>33</v>
      </c>
      <c r="J79" s="30">
        <f t="shared" si="2"/>
        <v>6662.1425738958897</v>
      </c>
      <c r="K79" s="31">
        <v>31</v>
      </c>
      <c r="L79" s="90"/>
      <c r="M79" s="94"/>
      <c r="N79" s="52"/>
      <c r="O79" s="52"/>
    </row>
    <row r="80" spans="1:17" x14ac:dyDescent="0.25">
      <c r="A80" s="87"/>
      <c r="C80" s="27">
        <v>45900</v>
      </c>
      <c r="D80" s="28"/>
      <c r="E80" s="28">
        <f t="shared" si="3"/>
        <v>2436066.96</v>
      </c>
      <c r="F80" s="29">
        <v>45870</v>
      </c>
      <c r="G80" s="29">
        <v>45900</v>
      </c>
      <c r="H80" s="82"/>
      <c r="I80" s="82"/>
      <c r="J80" s="30">
        <f t="shared" si="2"/>
        <v>6662.1425738958897</v>
      </c>
      <c r="K80" s="31">
        <v>31</v>
      </c>
      <c r="L80" s="90"/>
      <c r="M80" s="94"/>
      <c r="N80" s="52"/>
      <c r="O80" s="52"/>
    </row>
    <row r="81" spans="1:17" x14ac:dyDescent="0.25">
      <c r="A81" s="87"/>
      <c r="C81" s="27">
        <v>45930</v>
      </c>
      <c r="D81" s="28">
        <v>225000</v>
      </c>
      <c r="E81" s="28">
        <f t="shared" si="3"/>
        <v>2211066.96</v>
      </c>
      <c r="F81" s="29">
        <v>45901</v>
      </c>
      <c r="G81" s="29">
        <v>45930</v>
      </c>
      <c r="H81" s="83"/>
      <c r="I81" s="83"/>
      <c r="J81" s="30">
        <f t="shared" si="2"/>
        <v>6447.2347489315061</v>
      </c>
      <c r="K81" s="31">
        <v>30</v>
      </c>
      <c r="L81" s="90"/>
      <c r="M81" s="94"/>
      <c r="N81" s="52"/>
      <c r="O81" s="52"/>
    </row>
    <row r="82" spans="1:17" x14ac:dyDescent="0.25">
      <c r="A82" s="87"/>
      <c r="C82" s="27">
        <v>45961</v>
      </c>
      <c r="D82" s="28"/>
      <c r="E82" s="28">
        <f t="shared" si="3"/>
        <v>2211066.96</v>
      </c>
      <c r="F82" s="29">
        <v>45931</v>
      </c>
      <c r="G82" s="29">
        <v>45961</v>
      </c>
      <c r="H82" s="81">
        <v>46037</v>
      </c>
      <c r="I82" s="81" t="s">
        <v>34</v>
      </c>
      <c r="J82" s="30">
        <f t="shared" si="2"/>
        <v>6046.8138067726022</v>
      </c>
      <c r="K82" s="31">
        <v>31</v>
      </c>
      <c r="L82" s="90"/>
      <c r="M82" s="94"/>
      <c r="N82" s="52"/>
      <c r="O82" s="52"/>
    </row>
    <row r="83" spans="1:17" x14ac:dyDescent="0.25">
      <c r="A83" s="87"/>
      <c r="C83" s="27">
        <v>45991</v>
      </c>
      <c r="D83" s="28">
        <v>225000</v>
      </c>
      <c r="E83" s="28">
        <f t="shared" si="3"/>
        <v>1986066.96</v>
      </c>
      <c r="F83" s="29">
        <v>45962</v>
      </c>
      <c r="G83" s="29">
        <v>45991</v>
      </c>
      <c r="H83" s="82"/>
      <c r="I83" s="82"/>
      <c r="J83" s="30">
        <f t="shared" si="2"/>
        <v>5851.7552968767113</v>
      </c>
      <c r="K83" s="31">
        <v>30</v>
      </c>
      <c r="L83" s="90"/>
      <c r="M83" s="94"/>
      <c r="N83" s="52"/>
      <c r="O83" s="52"/>
    </row>
    <row r="84" spans="1:17" x14ac:dyDescent="0.25">
      <c r="A84" s="87"/>
      <c r="C84" s="27">
        <v>46022</v>
      </c>
      <c r="D84" s="28"/>
      <c r="E84" s="28">
        <f t="shared" si="3"/>
        <v>1986066.96</v>
      </c>
      <c r="F84" s="29">
        <v>45992</v>
      </c>
      <c r="G84" s="29">
        <v>46022</v>
      </c>
      <c r="H84" s="83"/>
      <c r="I84" s="83"/>
      <c r="J84" s="30">
        <f t="shared" si="2"/>
        <v>5431.4850396493148</v>
      </c>
      <c r="K84" s="31">
        <v>31</v>
      </c>
      <c r="L84" s="90"/>
      <c r="M84" s="94"/>
      <c r="N84" s="52"/>
      <c r="O84" s="52"/>
    </row>
    <row r="85" spans="1:17" x14ac:dyDescent="0.25">
      <c r="A85" s="86">
        <f>SUM(D85:D96)</f>
        <v>1000000</v>
      </c>
      <c r="C85" s="27">
        <v>46053</v>
      </c>
      <c r="D85" s="28"/>
      <c r="E85" s="28">
        <f t="shared" si="3"/>
        <v>1986066.96</v>
      </c>
      <c r="F85" s="29">
        <v>46023</v>
      </c>
      <c r="G85" s="29">
        <v>46053</v>
      </c>
      <c r="H85" s="81">
        <v>46127</v>
      </c>
      <c r="I85" s="81" t="s">
        <v>35</v>
      </c>
      <c r="J85" s="30">
        <f t="shared" si="2"/>
        <v>5431.4850396493148</v>
      </c>
      <c r="K85" s="31">
        <v>31</v>
      </c>
      <c r="L85" s="90">
        <f>SUM(K85:K96)</f>
        <v>365</v>
      </c>
      <c r="M85" s="101">
        <f>SUM(J82:J93)</f>
        <v>59097.095838027395</v>
      </c>
      <c r="N85" s="52"/>
      <c r="O85" s="52"/>
      <c r="Q85" s="26"/>
    </row>
    <row r="86" spans="1:17" x14ac:dyDescent="0.25">
      <c r="A86" s="87"/>
      <c r="C86" s="27">
        <v>46081</v>
      </c>
      <c r="D86" s="28"/>
      <c r="E86" s="28">
        <f t="shared" si="3"/>
        <v>1986066.96</v>
      </c>
      <c r="F86" s="29">
        <v>46054</v>
      </c>
      <c r="G86" s="29">
        <v>46081</v>
      </c>
      <c r="H86" s="82"/>
      <c r="I86" s="82"/>
      <c r="J86" s="30">
        <f t="shared" si="2"/>
        <v>4905.8574551671227</v>
      </c>
      <c r="K86" s="31">
        <v>28</v>
      </c>
      <c r="L86" s="90"/>
      <c r="M86" s="94"/>
      <c r="N86" s="52"/>
      <c r="O86" s="52"/>
    </row>
    <row r="87" spans="1:17" x14ac:dyDescent="0.25">
      <c r="A87" s="87"/>
      <c r="C87" s="27">
        <v>46112</v>
      </c>
      <c r="D87" s="28">
        <v>250000</v>
      </c>
      <c r="E87" s="28">
        <f t="shared" si="3"/>
        <v>1736066.96</v>
      </c>
      <c r="F87" s="29">
        <v>46082</v>
      </c>
      <c r="G87" s="29">
        <v>46112</v>
      </c>
      <c r="H87" s="83"/>
      <c r="I87" s="83"/>
      <c r="J87" s="30">
        <f t="shared" si="2"/>
        <v>5431.4850396493148</v>
      </c>
      <c r="K87" s="31">
        <v>31</v>
      </c>
      <c r="L87" s="90"/>
      <c r="M87" s="94"/>
      <c r="N87" s="52"/>
      <c r="O87" s="52"/>
    </row>
    <row r="88" spans="1:17" x14ac:dyDescent="0.25">
      <c r="A88" s="87"/>
      <c r="C88" s="27">
        <v>46142</v>
      </c>
      <c r="D88" s="28"/>
      <c r="E88" s="28">
        <f t="shared" si="3"/>
        <v>1736066.96</v>
      </c>
      <c r="F88" s="29">
        <v>46113</v>
      </c>
      <c r="G88" s="29">
        <v>46142</v>
      </c>
      <c r="H88" s="81">
        <v>46218</v>
      </c>
      <c r="I88" s="81" t="s">
        <v>36</v>
      </c>
      <c r="J88" s="30">
        <f t="shared" si="2"/>
        <v>4594.6320092054793</v>
      </c>
      <c r="K88" s="31">
        <v>30</v>
      </c>
      <c r="L88" s="90"/>
      <c r="M88" s="94"/>
      <c r="N88" s="52"/>
      <c r="O88" s="52"/>
    </row>
    <row r="89" spans="1:17" x14ac:dyDescent="0.25">
      <c r="A89" s="87"/>
      <c r="C89" s="27">
        <v>46173</v>
      </c>
      <c r="D89" s="28"/>
      <c r="E89" s="28">
        <f t="shared" si="3"/>
        <v>1736066.96</v>
      </c>
      <c r="F89" s="29">
        <v>46143</v>
      </c>
      <c r="G89" s="29">
        <v>46173</v>
      </c>
      <c r="H89" s="82"/>
      <c r="I89" s="82"/>
      <c r="J89" s="30">
        <f t="shared" ref="J89" si="4">E88*$J$7/$L$25*K89</f>
        <v>4747.7864095123286</v>
      </c>
      <c r="K89" s="31">
        <v>31</v>
      </c>
      <c r="L89" s="90"/>
      <c r="M89" s="94"/>
      <c r="N89" s="52"/>
      <c r="O89" s="52"/>
    </row>
    <row r="90" spans="1:17" x14ac:dyDescent="0.25">
      <c r="A90" s="87"/>
      <c r="C90" s="27">
        <v>46203</v>
      </c>
      <c r="D90" s="28">
        <v>250000</v>
      </c>
      <c r="E90" s="28">
        <f t="shared" si="3"/>
        <v>1486066.96</v>
      </c>
      <c r="F90" s="29">
        <v>46174</v>
      </c>
      <c r="G90" s="29">
        <v>46203</v>
      </c>
      <c r="H90" s="83"/>
      <c r="I90" s="83"/>
      <c r="J90" s="30">
        <f t="shared" ref="J90:J108" si="5">E89*$J$7/$L$25*K90</f>
        <v>4594.6320092054793</v>
      </c>
      <c r="K90" s="31">
        <v>30</v>
      </c>
      <c r="L90" s="90"/>
      <c r="M90" s="94"/>
      <c r="N90" s="52"/>
      <c r="O90" s="52"/>
    </row>
    <row r="91" spans="1:17" x14ac:dyDescent="0.25">
      <c r="A91" s="87"/>
      <c r="C91" s="27">
        <v>46234</v>
      </c>
      <c r="D91" s="28"/>
      <c r="E91" s="28">
        <f t="shared" si="3"/>
        <v>1486066.96</v>
      </c>
      <c r="F91" s="29">
        <v>46204</v>
      </c>
      <c r="G91" s="29">
        <v>46234</v>
      </c>
      <c r="H91" s="81">
        <v>46310</v>
      </c>
      <c r="I91" s="81" t="s">
        <v>37</v>
      </c>
      <c r="J91" s="30">
        <f t="shared" si="5"/>
        <v>4064.0877793753425</v>
      </c>
      <c r="K91" s="31">
        <v>31</v>
      </c>
      <c r="L91" s="90"/>
      <c r="M91" s="94"/>
      <c r="N91" s="52"/>
      <c r="O91" s="52"/>
    </row>
    <row r="92" spans="1:17" x14ac:dyDescent="0.25">
      <c r="A92" s="87"/>
      <c r="C92" s="27">
        <v>46265</v>
      </c>
      <c r="D92" s="28"/>
      <c r="E92" s="28">
        <f t="shared" si="3"/>
        <v>1486066.96</v>
      </c>
      <c r="F92" s="29">
        <v>46235</v>
      </c>
      <c r="G92" s="29">
        <v>46265</v>
      </c>
      <c r="H92" s="82"/>
      <c r="I92" s="82"/>
      <c r="J92" s="30">
        <f t="shared" si="5"/>
        <v>4064.0877793753425</v>
      </c>
      <c r="K92" s="31">
        <v>31</v>
      </c>
      <c r="L92" s="90"/>
      <c r="M92" s="94"/>
      <c r="N92" s="52"/>
      <c r="O92" s="52"/>
    </row>
    <row r="93" spans="1:17" x14ac:dyDescent="0.25">
      <c r="A93" s="87"/>
      <c r="C93" s="27">
        <v>46295</v>
      </c>
      <c r="D93" s="28">
        <v>250000</v>
      </c>
      <c r="E93" s="28">
        <f t="shared" si="3"/>
        <v>1236066.96</v>
      </c>
      <c r="F93" s="29">
        <v>46266</v>
      </c>
      <c r="G93" s="29">
        <v>46295</v>
      </c>
      <c r="H93" s="83"/>
      <c r="I93" s="83"/>
      <c r="J93" s="30">
        <f t="shared" si="5"/>
        <v>3932.9881735890413</v>
      </c>
      <c r="K93" s="31">
        <v>30</v>
      </c>
      <c r="L93" s="90"/>
      <c r="M93" s="94"/>
      <c r="N93" s="52"/>
      <c r="O93" s="52"/>
    </row>
    <row r="94" spans="1:17" x14ac:dyDescent="0.25">
      <c r="A94" s="87"/>
      <c r="C94" s="27">
        <v>46326</v>
      </c>
      <c r="D94" s="28"/>
      <c r="E94" s="28">
        <f t="shared" si="3"/>
        <v>1236066.96</v>
      </c>
      <c r="F94" s="29">
        <v>46296</v>
      </c>
      <c r="G94" s="29">
        <v>46326</v>
      </c>
      <c r="H94" s="81">
        <v>46402</v>
      </c>
      <c r="I94" s="81" t="s">
        <v>38</v>
      </c>
      <c r="J94" s="30">
        <f t="shared" si="5"/>
        <v>3380.3891492383564</v>
      </c>
      <c r="K94" s="31">
        <v>31</v>
      </c>
      <c r="L94" s="90"/>
      <c r="M94" s="94"/>
      <c r="N94" s="52"/>
      <c r="O94" s="52"/>
    </row>
    <row r="95" spans="1:17" x14ac:dyDescent="0.25">
      <c r="A95" s="87"/>
      <c r="C95" s="27">
        <v>46356</v>
      </c>
      <c r="D95" s="28">
        <v>250000</v>
      </c>
      <c r="E95" s="28">
        <f t="shared" si="3"/>
        <v>986066.96</v>
      </c>
      <c r="F95" s="29">
        <v>46327</v>
      </c>
      <c r="G95" s="29">
        <v>46356</v>
      </c>
      <c r="H95" s="82"/>
      <c r="I95" s="82"/>
      <c r="J95" s="30">
        <f t="shared" si="5"/>
        <v>3271.3443379726027</v>
      </c>
      <c r="K95" s="31">
        <v>30</v>
      </c>
      <c r="L95" s="90"/>
      <c r="M95" s="94"/>
      <c r="N95" s="52"/>
      <c r="O95" s="52"/>
    </row>
    <row r="96" spans="1:17" x14ac:dyDescent="0.25">
      <c r="A96" s="87"/>
      <c r="C96" s="27">
        <v>46387</v>
      </c>
      <c r="D96" s="28"/>
      <c r="E96" s="28">
        <f t="shared" si="3"/>
        <v>986066.96</v>
      </c>
      <c r="F96" s="29">
        <v>46357</v>
      </c>
      <c r="G96" s="29">
        <v>46387</v>
      </c>
      <c r="H96" s="83"/>
      <c r="I96" s="83"/>
      <c r="J96" s="30">
        <f t="shared" si="5"/>
        <v>2696.6905191013693</v>
      </c>
      <c r="K96" s="31">
        <v>31</v>
      </c>
      <c r="L96" s="90"/>
      <c r="M96" s="94"/>
      <c r="N96" s="52"/>
      <c r="O96" s="52"/>
    </row>
    <row r="97" spans="1:17" x14ac:dyDescent="0.25">
      <c r="A97" s="86">
        <f>SUM(D97:D108)</f>
        <v>982066.96</v>
      </c>
      <c r="C97" s="27">
        <v>46418</v>
      </c>
      <c r="D97" s="28"/>
      <c r="E97" s="28">
        <f t="shared" si="3"/>
        <v>986066.96</v>
      </c>
      <c r="F97" s="29">
        <v>46388</v>
      </c>
      <c r="G97" s="29">
        <v>46418</v>
      </c>
      <c r="H97" s="81">
        <v>46492</v>
      </c>
      <c r="I97" s="81" t="s">
        <v>39</v>
      </c>
      <c r="J97" s="30">
        <f t="shared" si="5"/>
        <v>2696.6905191013693</v>
      </c>
      <c r="K97" s="31">
        <v>31</v>
      </c>
      <c r="L97" s="90">
        <f>SUM(K97:K108)</f>
        <v>365</v>
      </c>
      <c r="M97" s="101">
        <f>SUM(J94:J108)</f>
        <v>28312.93288688219</v>
      </c>
      <c r="N97" s="52"/>
      <c r="O97" s="52"/>
      <c r="Q97" s="26"/>
    </row>
    <row r="98" spans="1:17" x14ac:dyDescent="0.25">
      <c r="A98" s="87"/>
      <c r="C98" s="27">
        <v>46446</v>
      </c>
      <c r="D98" s="28"/>
      <c r="E98" s="28">
        <f t="shared" si="3"/>
        <v>986066.96</v>
      </c>
      <c r="F98" s="29">
        <v>46419</v>
      </c>
      <c r="G98" s="29">
        <v>46446</v>
      </c>
      <c r="H98" s="82"/>
      <c r="I98" s="82"/>
      <c r="J98" s="30">
        <f t="shared" si="5"/>
        <v>2435.720468865753</v>
      </c>
      <c r="K98" s="31">
        <v>28</v>
      </c>
      <c r="L98" s="90"/>
      <c r="M98" s="94"/>
      <c r="N98" s="52"/>
      <c r="O98" s="52"/>
    </row>
    <row r="99" spans="1:17" x14ac:dyDescent="0.25">
      <c r="A99" s="87"/>
      <c r="C99" s="27">
        <v>46477</v>
      </c>
      <c r="D99" s="28">
        <v>250000</v>
      </c>
      <c r="E99" s="28">
        <f t="shared" si="3"/>
        <v>736066.96</v>
      </c>
      <c r="F99" s="29">
        <v>46447</v>
      </c>
      <c r="G99" s="29">
        <v>46477</v>
      </c>
      <c r="H99" s="83"/>
      <c r="I99" s="83"/>
      <c r="J99" s="30">
        <f t="shared" si="5"/>
        <v>2696.6905191013693</v>
      </c>
      <c r="K99" s="31">
        <v>31</v>
      </c>
      <c r="L99" s="90"/>
      <c r="M99" s="94"/>
      <c r="N99" s="52"/>
      <c r="O99" s="52"/>
    </row>
    <row r="100" spans="1:17" x14ac:dyDescent="0.25">
      <c r="A100" s="87"/>
      <c r="C100" s="27">
        <v>46507</v>
      </c>
      <c r="D100" s="28"/>
      <c r="E100" s="28">
        <f t="shared" si="3"/>
        <v>736066.96</v>
      </c>
      <c r="F100" s="29">
        <v>46478</v>
      </c>
      <c r="G100" s="29">
        <v>46507</v>
      </c>
      <c r="H100" s="81">
        <v>46583</v>
      </c>
      <c r="I100" s="81" t="s">
        <v>40</v>
      </c>
      <c r="J100" s="30">
        <f t="shared" si="5"/>
        <v>1948.0566667397256</v>
      </c>
      <c r="K100" s="31">
        <v>30</v>
      </c>
      <c r="L100" s="90"/>
      <c r="M100" s="94"/>
      <c r="N100" s="52"/>
      <c r="O100" s="52"/>
    </row>
    <row r="101" spans="1:17" x14ac:dyDescent="0.25">
      <c r="A101" s="87"/>
      <c r="C101" s="27">
        <v>46538</v>
      </c>
      <c r="D101" s="28"/>
      <c r="E101" s="28">
        <f t="shared" si="3"/>
        <v>736066.96</v>
      </c>
      <c r="F101" s="29">
        <v>46508</v>
      </c>
      <c r="G101" s="29">
        <v>46538</v>
      </c>
      <c r="H101" s="82"/>
      <c r="I101" s="82"/>
      <c r="J101" s="30">
        <f t="shared" si="5"/>
        <v>2012.9918889643832</v>
      </c>
      <c r="K101" s="31">
        <v>31</v>
      </c>
      <c r="L101" s="90"/>
      <c r="M101" s="94"/>
      <c r="N101" s="52"/>
      <c r="O101" s="52"/>
    </row>
    <row r="102" spans="1:17" x14ac:dyDescent="0.25">
      <c r="A102" s="87"/>
      <c r="C102" s="27">
        <v>46568</v>
      </c>
      <c r="D102" s="28">
        <v>250000</v>
      </c>
      <c r="E102" s="28">
        <f t="shared" si="3"/>
        <v>486066.95999999996</v>
      </c>
      <c r="F102" s="29">
        <v>46539</v>
      </c>
      <c r="G102" s="29">
        <v>46568</v>
      </c>
      <c r="H102" s="83"/>
      <c r="I102" s="83"/>
      <c r="J102" s="30">
        <f t="shared" si="5"/>
        <v>1948.0566667397256</v>
      </c>
      <c r="K102" s="31">
        <v>30</v>
      </c>
      <c r="L102" s="90"/>
      <c r="M102" s="94"/>
      <c r="N102" s="52"/>
      <c r="O102" s="52"/>
    </row>
    <row r="103" spans="1:17" x14ac:dyDescent="0.25">
      <c r="A103" s="87"/>
      <c r="C103" s="27">
        <v>46599</v>
      </c>
      <c r="D103" s="28"/>
      <c r="E103" s="28">
        <f t="shared" si="3"/>
        <v>486066.95999999996</v>
      </c>
      <c r="F103" s="29">
        <v>46569</v>
      </c>
      <c r="G103" s="29">
        <v>46599</v>
      </c>
      <c r="H103" s="81">
        <v>46675</v>
      </c>
      <c r="I103" s="81" t="s">
        <v>41</v>
      </c>
      <c r="J103" s="30">
        <f t="shared" si="5"/>
        <v>1329.2932588273973</v>
      </c>
      <c r="K103" s="31">
        <v>31</v>
      </c>
      <c r="L103" s="90"/>
      <c r="M103" s="94"/>
      <c r="N103" s="52"/>
      <c r="O103" s="52"/>
    </row>
    <row r="104" spans="1:17" x14ac:dyDescent="0.25">
      <c r="A104" s="87"/>
      <c r="C104" s="27">
        <v>46630</v>
      </c>
      <c r="D104" s="28"/>
      <c r="E104" s="28">
        <f t="shared" si="3"/>
        <v>486066.95999999996</v>
      </c>
      <c r="F104" s="29">
        <v>46600</v>
      </c>
      <c r="G104" s="29">
        <v>46630</v>
      </c>
      <c r="H104" s="82"/>
      <c r="I104" s="82"/>
      <c r="J104" s="30">
        <f t="shared" si="5"/>
        <v>1329.2932588273973</v>
      </c>
      <c r="K104" s="31">
        <v>31</v>
      </c>
      <c r="L104" s="90"/>
      <c r="M104" s="94"/>
      <c r="N104" s="52"/>
      <c r="O104" s="52"/>
    </row>
    <row r="105" spans="1:17" x14ac:dyDescent="0.25">
      <c r="A105" s="87"/>
      <c r="C105" s="27">
        <v>46660</v>
      </c>
      <c r="D105" s="28">
        <v>250000</v>
      </c>
      <c r="E105" s="28">
        <f t="shared" si="3"/>
        <v>236066.95999999996</v>
      </c>
      <c r="F105" s="29">
        <v>46631</v>
      </c>
      <c r="G105" s="29">
        <v>46660</v>
      </c>
      <c r="H105" s="83"/>
      <c r="I105" s="83"/>
      <c r="J105" s="30">
        <f t="shared" si="5"/>
        <v>1286.4128311232876</v>
      </c>
      <c r="K105" s="31">
        <v>30</v>
      </c>
      <c r="L105" s="90"/>
      <c r="M105" s="94"/>
      <c r="N105" s="52"/>
      <c r="O105" s="52"/>
    </row>
    <row r="106" spans="1:17" x14ac:dyDescent="0.25">
      <c r="A106" s="87"/>
      <c r="C106" s="27">
        <v>46691</v>
      </c>
      <c r="D106" s="28"/>
      <c r="E106" s="28">
        <f>E105-D106</f>
        <v>236066.95999999996</v>
      </c>
      <c r="F106" s="29">
        <v>46661</v>
      </c>
      <c r="G106" s="29">
        <v>46691</v>
      </c>
      <c r="H106" s="81">
        <v>46736</v>
      </c>
      <c r="I106" s="81" t="s">
        <v>42</v>
      </c>
      <c r="J106" s="30">
        <f t="shared" si="5"/>
        <v>645.59462869041079</v>
      </c>
      <c r="K106" s="31">
        <v>31</v>
      </c>
      <c r="L106" s="90"/>
      <c r="M106" s="94"/>
      <c r="N106" s="52"/>
      <c r="O106" s="52"/>
    </row>
    <row r="107" spans="1:17" x14ac:dyDescent="0.25">
      <c r="A107" s="87"/>
      <c r="C107" s="27">
        <v>46721</v>
      </c>
      <c r="D107" s="28">
        <v>232066.96</v>
      </c>
      <c r="E107" s="28">
        <f>E106-D107</f>
        <v>3999.9999999999709</v>
      </c>
      <c r="F107" s="29">
        <v>46692</v>
      </c>
      <c r="G107" s="29">
        <v>46721</v>
      </c>
      <c r="H107" s="82"/>
      <c r="I107" s="82"/>
      <c r="J107" s="30">
        <f t="shared" si="5"/>
        <v>624.76899550684914</v>
      </c>
      <c r="K107" s="31">
        <v>30</v>
      </c>
      <c r="L107" s="90"/>
      <c r="M107" s="94"/>
      <c r="N107" s="52"/>
      <c r="O107" s="52"/>
    </row>
    <row r="108" spans="1:17" x14ac:dyDescent="0.25">
      <c r="A108" s="87"/>
      <c r="C108" s="27">
        <v>46752</v>
      </c>
      <c r="D108" s="28"/>
      <c r="E108" s="28">
        <f t="shared" si="3"/>
        <v>3999.9999999999709</v>
      </c>
      <c r="F108" s="29">
        <v>46722</v>
      </c>
      <c r="G108" s="29">
        <v>46752</v>
      </c>
      <c r="H108" s="104"/>
      <c r="I108" s="104"/>
      <c r="J108" s="28">
        <f t="shared" si="5"/>
        <v>10.939178082191702</v>
      </c>
      <c r="K108" s="31">
        <v>31</v>
      </c>
      <c r="L108" s="90"/>
      <c r="M108" s="94"/>
      <c r="N108" s="52"/>
      <c r="O108" s="52"/>
    </row>
    <row r="109" spans="1:17" ht="14.45" x14ac:dyDescent="0.3">
      <c r="D109" s="50">
        <f>SUM(D25:D108)</f>
        <v>4582066.96</v>
      </c>
      <c r="G109" s="102" t="s">
        <v>43</v>
      </c>
      <c r="H109" s="103"/>
      <c r="I109" s="103"/>
      <c r="J109" s="11">
        <f>SUM(J11:J108)</f>
        <v>682694.22894890432</v>
      </c>
      <c r="M109" s="6">
        <f>SUM(M11:M108)</f>
        <v>682694.22894890467</v>
      </c>
      <c r="N109" s="52"/>
      <c r="O109" s="52"/>
      <c r="P109" s="43"/>
      <c r="Q109" s="43"/>
    </row>
    <row r="110" spans="1:17" ht="13.9" x14ac:dyDescent="0.25">
      <c r="N110" s="52"/>
      <c r="O110" s="52"/>
    </row>
    <row r="111" spans="1:17" ht="13.9" x14ac:dyDescent="0.25">
      <c r="A111" s="1" t="s">
        <v>46</v>
      </c>
      <c r="J111" s="7"/>
      <c r="K111" s="26"/>
      <c r="M111" s="6"/>
      <c r="N111" s="52"/>
      <c r="O111" s="52"/>
    </row>
    <row r="112" spans="1:17" ht="13.9" x14ac:dyDescent="0.25">
      <c r="A112" s="1" t="s">
        <v>47</v>
      </c>
      <c r="E112" s="7"/>
      <c r="J112" s="26"/>
      <c r="N112" s="52"/>
      <c r="O112" s="52"/>
    </row>
    <row r="113" spans="10:10" ht="13.9" x14ac:dyDescent="0.25">
      <c r="J113" s="26"/>
    </row>
  </sheetData>
  <sheetProtection algorithmName="SHA-512" hashValue="rpQch2p5J32bHG4tg5gUEnXUBfsPhxhkfyVJH2eTyhEd2w3c+PAd69zCyEyNEExFM7xTKDuoPlYNk8NEDsa0zw==" saltValue="FQtNMe6swQdFvix8CNmOTg==" spinCount="100000" sheet="1" formatCells="0" formatColumns="0" formatRows="0" insertColumns="0" insertRows="0" insertHyperlinks="0" deleteColumns="0" deleteRows="0" sort="0" autoFilter="0" pivotTables="0"/>
  <mergeCells count="116">
    <mergeCell ref="G109:I109"/>
    <mergeCell ref="M97:M108"/>
    <mergeCell ref="H100:H102"/>
    <mergeCell ref="I100:I102"/>
    <mergeCell ref="H103:H105"/>
    <mergeCell ref="I103:I105"/>
    <mergeCell ref="H106:H108"/>
    <mergeCell ref="I106:I108"/>
    <mergeCell ref="H94:H96"/>
    <mergeCell ref="I94:I96"/>
    <mergeCell ref="M85:M96"/>
    <mergeCell ref="A97:A108"/>
    <mergeCell ref="H97:H99"/>
    <mergeCell ref="I97:I99"/>
    <mergeCell ref="L97:L108"/>
    <mergeCell ref="I82:I84"/>
    <mergeCell ref="A85:A96"/>
    <mergeCell ref="H85:H87"/>
    <mergeCell ref="I85:I87"/>
    <mergeCell ref="L85:L96"/>
    <mergeCell ref="H88:H90"/>
    <mergeCell ref="I88:I90"/>
    <mergeCell ref="H91:H93"/>
    <mergeCell ref="I91:I93"/>
    <mergeCell ref="A73:A84"/>
    <mergeCell ref="H73:H75"/>
    <mergeCell ref="I73:I75"/>
    <mergeCell ref="L73:L84"/>
    <mergeCell ref="M73:M84"/>
    <mergeCell ref="H76:H78"/>
    <mergeCell ref="I76:I78"/>
    <mergeCell ref="H79:H81"/>
    <mergeCell ref="I79:I81"/>
    <mergeCell ref="H82:H84"/>
    <mergeCell ref="O61:O72"/>
    <mergeCell ref="H64:H66"/>
    <mergeCell ref="I64:I66"/>
    <mergeCell ref="H67:H69"/>
    <mergeCell ref="I67:I69"/>
    <mergeCell ref="H70:H72"/>
    <mergeCell ref="I70:I72"/>
    <mergeCell ref="A61:A72"/>
    <mergeCell ref="H61:H63"/>
    <mergeCell ref="I61:I63"/>
    <mergeCell ref="L61:L72"/>
    <mergeCell ref="M61:M72"/>
    <mergeCell ref="N61:N72"/>
    <mergeCell ref="O49:O60"/>
    <mergeCell ref="H52:H54"/>
    <mergeCell ref="I52:I54"/>
    <mergeCell ref="H55:H57"/>
    <mergeCell ref="I55:I57"/>
    <mergeCell ref="H58:H60"/>
    <mergeCell ref="I58:I60"/>
    <mergeCell ref="A49:A60"/>
    <mergeCell ref="H49:H51"/>
    <mergeCell ref="I49:I51"/>
    <mergeCell ref="L49:L60"/>
    <mergeCell ref="M49:M60"/>
    <mergeCell ref="N49:N60"/>
    <mergeCell ref="O37:O48"/>
    <mergeCell ref="H40:H42"/>
    <mergeCell ref="I40:I42"/>
    <mergeCell ref="H43:H45"/>
    <mergeCell ref="I43:I45"/>
    <mergeCell ref="H46:H48"/>
    <mergeCell ref="I46:I48"/>
    <mergeCell ref="A37:A48"/>
    <mergeCell ref="H37:H39"/>
    <mergeCell ref="I37:I39"/>
    <mergeCell ref="L37:L48"/>
    <mergeCell ref="M37:M48"/>
    <mergeCell ref="N37:N48"/>
    <mergeCell ref="A11:A24"/>
    <mergeCell ref="H11:H13"/>
    <mergeCell ref="I11:I13"/>
    <mergeCell ref="L11:L24"/>
    <mergeCell ref="M11:M24"/>
    <mergeCell ref="N11:N24"/>
    <mergeCell ref="O25:O36"/>
    <mergeCell ref="H28:H30"/>
    <mergeCell ref="I28:I30"/>
    <mergeCell ref="H31:H33"/>
    <mergeCell ref="I31:I33"/>
    <mergeCell ref="H34:H36"/>
    <mergeCell ref="I34:I36"/>
    <mergeCell ref="A25:A36"/>
    <mergeCell ref="H25:H27"/>
    <mergeCell ref="I25:I27"/>
    <mergeCell ref="L25:L36"/>
    <mergeCell ref="M25:M36"/>
    <mergeCell ref="N25:N36"/>
    <mergeCell ref="C5:I5"/>
    <mergeCell ref="C6:I6"/>
    <mergeCell ref="C7:I7"/>
    <mergeCell ref="C8:D8"/>
    <mergeCell ref="O11:O24"/>
    <mergeCell ref="H14:H16"/>
    <mergeCell ref="I14:I16"/>
    <mergeCell ref="H17:H19"/>
    <mergeCell ref="I17:I19"/>
    <mergeCell ref="H20:H24"/>
    <mergeCell ref="I20:I24"/>
    <mergeCell ref="A9:A10"/>
    <mergeCell ref="C9:C10"/>
    <mergeCell ref="D9:D10"/>
    <mergeCell ref="E9:E10"/>
    <mergeCell ref="F9:G9"/>
    <mergeCell ref="H9:H10"/>
    <mergeCell ref="O9:O10"/>
    <mergeCell ref="I9:I10"/>
    <mergeCell ref="J9:J10"/>
    <mergeCell ref="K9:K10"/>
    <mergeCell ref="L9:L10"/>
    <mergeCell ref="M9:M10"/>
    <mergeCell ref="N9:N10"/>
  </mergeCells>
  <pageMargins left="0.70866141732283472" right="0.70866141732283472" top="0.74803149606299213" bottom="0.74803149606299213" header="0.31496062992125984" footer="0.31496062992125984"/>
  <pageSetup paperSize="8"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 pomocniczy</vt:lpstr>
      <vt:lpstr>'arkusz pomocniczy'!Obszar_wydruku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Trubacz</dc:creator>
  <cp:lastModifiedBy>Joanna Suplewska</cp:lastModifiedBy>
  <dcterms:created xsi:type="dcterms:W3CDTF">2020-10-07T10:16:29Z</dcterms:created>
  <dcterms:modified xsi:type="dcterms:W3CDTF">2020-10-09T06:50:51Z</dcterms:modified>
</cp:coreProperties>
</file>